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8"/>
  <workbookPr/>
  <mc:AlternateContent xmlns:mc="http://schemas.openxmlformats.org/markup-compatibility/2006">
    <mc:Choice Requires="x15">
      <x15ac:absPath xmlns:x15ac="http://schemas.microsoft.com/office/spreadsheetml/2010/11/ac" url="/Volumes/TLM TGE/TGE/2026/ASI/revision comms/supporting docs/final versions/"/>
    </mc:Choice>
  </mc:AlternateContent>
  <xr:revisionPtr revIDLastSave="0" documentId="8_{09E3FE2F-5D3F-8C41-9676-F31DE1742151}" xr6:coauthVersionLast="47" xr6:coauthVersionMax="47" xr10:uidLastSave="{00000000-0000-0000-0000-000000000000}"/>
  <workbookProtection workbookAlgorithmName="SHA-512" workbookHashValue="HqO5brPa1DG2KlYSV4u0jehvU5+anA4MT++9s6mbb8UOGsgObAafIe8tcYDT3RWkZ3TTzogC1ARV5ejOwdt0RA==" workbookSaltValue="XP0U7gI2ZV8CpCBszXKCpQ==" workbookSpinCount="100000" lockStructure="1"/>
  <bookViews>
    <workbookView xWindow="0" yWindow="600" windowWidth="34640" windowHeight="31580" tabRatio="886" xr2:uid="{641A9494-6406-4D6C-B073-6B5D1FBBE70E}"/>
  </bookViews>
  <sheets>
    <sheet name="Instructions and Filtering" sheetId="24" r:id="rId1"/>
    <sheet name="INTERNAL ONLY" sheetId="25" state="hidden" r:id="rId2"/>
    <sheet name="1. Governance" sheetId="7" r:id="rId3"/>
    <sheet name="2. Management Systems" sheetId="9" r:id="rId4"/>
    <sheet name="3. Responsible Sourcing &amp; DD" sheetId="10" r:id="rId5"/>
    <sheet name="4. Climate" sheetId="23" r:id="rId6"/>
    <sheet name="5. Nature" sheetId="21" r:id="rId7"/>
    <sheet name="6. Circularity" sheetId="12" r:id="rId8"/>
    <sheet name="7. Community Rights" sheetId="13" r:id="rId9"/>
    <sheet name="8. Worker's Rights" sheetId="14" r:id="rId10"/>
    <sheet name="Modular Sections - Overview" sheetId="15" r:id="rId11"/>
    <sheet name="Data validation" sheetId="22" state="hidden" r:id="rId12"/>
  </sheets>
  <definedNames>
    <definedName name="_xlnm._FilterDatabase" localSheetId="2" hidden="1">'1. Governance'!$G$1:$N$28</definedName>
    <definedName name="_xlnm._FilterDatabase" localSheetId="3" hidden="1">'2. Management Systems'!$G$1:$N$1</definedName>
    <definedName name="_xlnm._FilterDatabase" localSheetId="4" hidden="1">'3. Responsible Sourcing &amp; DD'!$G$1:$N$28</definedName>
    <definedName name="_xlnm._FilterDatabase" localSheetId="5" hidden="1">'4. Climate'!$G$1:$N$30</definedName>
    <definedName name="_xlnm._FilterDatabase" localSheetId="6" hidden="1">'5. Nature'!$G$1:$N$66</definedName>
    <definedName name="_xlnm._FilterDatabase" localSheetId="7" hidden="1">'6. Circularity'!$G$1:$N$40</definedName>
    <definedName name="_xlnm._FilterDatabase" localSheetId="8" hidden="1">'7. Community Rights'!$G$1:$N$1</definedName>
    <definedName name="_xlnm._FilterDatabase" localSheetId="9" hidden="1">'8. Worker''s Rights'!$G$1:$N$53</definedName>
    <definedName name="_xlnm._FilterDatabase" localSheetId="10" hidden="1">'Modular Sections - Overview'!$B$5:$F$5</definedName>
    <definedName name="_Toc214547039" localSheetId="8">'7. Community Rights'!$D$11</definedName>
    <definedName name="_Toc214547052" localSheetId="8">'7. Community Rights'!$D$36</definedName>
    <definedName name="_Toc214547057" localSheetId="8">'7. Community Rights'!#REF!</definedName>
    <definedName name="_Toc214547059" localSheetId="8">'7. Community Rights'!$D$48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 i="24" l="1"/>
  <c r="J5" i="25" l="1"/>
  <c r="I5" i="25"/>
  <c r="H5" i="25"/>
  <c r="G5" i="25"/>
  <c r="G6" i="25" s="1"/>
  <c r="K13" i="25"/>
  <c r="K10" i="25"/>
  <c r="K9" i="25"/>
  <c r="J7" i="25"/>
  <c r="I7" i="25"/>
  <c r="H7" i="25"/>
  <c r="G7" i="25"/>
  <c r="J6" i="25"/>
  <c r="I6" i="25"/>
  <c r="H6" i="25"/>
  <c r="C16" i="24"/>
  <c r="B8" i="24"/>
  <c r="B9" i="24"/>
  <c r="B10" i="24"/>
  <c r="B11" i="24"/>
  <c r="B12" i="24"/>
  <c r="A3" i="21"/>
  <c r="A4" i="21"/>
  <c r="A5" i="21"/>
  <c r="A6" i="21"/>
  <c r="A7" i="21"/>
  <c r="A8" i="21"/>
  <c r="A9" i="21"/>
  <c r="A10" i="21"/>
  <c r="A11" i="21"/>
  <c r="A12" i="21"/>
  <c r="A13" i="21"/>
  <c r="A14" i="21"/>
  <c r="A15" i="21"/>
  <c r="A16" i="21"/>
  <c r="A17" i="21"/>
  <c r="A18" i="21"/>
  <c r="A19" i="21"/>
  <c r="A20" i="21"/>
  <c r="A21" i="21"/>
  <c r="A22" i="21"/>
  <c r="A23" i="21"/>
  <c r="A24" i="21"/>
  <c r="A25" i="21"/>
  <c r="A26" i="21"/>
  <c r="A27" i="21"/>
  <c r="A28" i="21"/>
  <c r="A29" i="21"/>
  <c r="A30" i="21"/>
  <c r="A31" i="21"/>
  <c r="A32" i="21"/>
  <c r="A33" i="21"/>
  <c r="A34" i="21"/>
  <c r="A35" i="21"/>
  <c r="A36" i="21"/>
  <c r="A37" i="21"/>
  <c r="A38" i="21"/>
  <c r="A39" i="21"/>
  <c r="A40" i="21"/>
  <c r="A41" i="21"/>
  <c r="A42" i="21"/>
  <c r="A43" i="21"/>
  <c r="A44" i="21"/>
  <c r="A45" i="21"/>
  <c r="A46" i="21"/>
  <c r="A47" i="21"/>
  <c r="A48" i="21"/>
  <c r="A49" i="21"/>
  <c r="A50" i="21"/>
  <c r="A51" i="21"/>
  <c r="A52" i="21"/>
  <c r="A53" i="21"/>
  <c r="A54" i="21"/>
  <c r="A55" i="21"/>
  <c r="A56" i="21"/>
  <c r="A57" i="21"/>
  <c r="A58" i="21"/>
  <c r="A59" i="21"/>
  <c r="A60" i="21"/>
  <c r="A61" i="21"/>
  <c r="A62" i="21"/>
  <c r="A63" i="21"/>
  <c r="A64" i="21"/>
  <c r="A65" i="21"/>
  <c r="A66" i="21"/>
  <c r="A2" i="21"/>
  <c r="R2" i="23" l="1" a="1"/>
  <c r="R2" i="23" s="1"/>
  <c r="R22" i="9" a="1"/>
  <c r="R22" i="9" s="1"/>
  <c r="K7" i="25"/>
  <c r="R3" i="13" a="1"/>
  <c r="R3" i="13" s="1"/>
  <c r="R4" i="13" a="1"/>
  <c r="R4" i="13" s="1"/>
  <c r="R5" i="13" a="1"/>
  <c r="R5" i="13" s="1"/>
  <c r="R17" i="13" a="1"/>
  <c r="R17" i="13" s="1"/>
  <c r="R29" i="13" a="1"/>
  <c r="R29" i="13" s="1"/>
  <c r="R41" i="13" a="1"/>
  <c r="R41" i="13" s="1"/>
  <c r="R38" i="12" a="1"/>
  <c r="R38" i="12" s="1"/>
  <c r="R24" i="12" a="1"/>
  <c r="R24" i="12" s="1"/>
  <c r="R13" i="12" a="1"/>
  <c r="R13" i="12" s="1"/>
  <c r="R6" i="13" a="1"/>
  <c r="R6" i="13" s="1"/>
  <c r="R18" i="13" a="1"/>
  <c r="R18" i="13" s="1"/>
  <c r="R30" i="13" a="1"/>
  <c r="R30" i="13" s="1"/>
  <c r="R42" i="13" a="1"/>
  <c r="R42" i="13" s="1"/>
  <c r="R36" i="12" a="1"/>
  <c r="R36" i="12" s="1"/>
  <c r="R8" i="13" a="1"/>
  <c r="R8" i="13" s="1"/>
  <c r="R20" i="13" a="1"/>
  <c r="R20" i="13" s="1"/>
  <c r="R32" i="13" a="1"/>
  <c r="R32" i="13" s="1"/>
  <c r="R44" i="13" a="1"/>
  <c r="R44" i="13" s="1"/>
  <c r="R35" i="12" a="1"/>
  <c r="R35" i="12" s="1"/>
  <c r="R19" i="12" a="1"/>
  <c r="R19" i="12" s="1"/>
  <c r="R28" i="12" a="1"/>
  <c r="R28" i="12" s="1"/>
  <c r="R23" i="13" a="1"/>
  <c r="R23" i="13" s="1"/>
  <c r="R47" i="13" a="1"/>
  <c r="R47" i="13" s="1"/>
  <c r="R16" i="12" a="1"/>
  <c r="R16" i="12" s="1"/>
  <c r="R27" i="13" a="1"/>
  <c r="R27" i="13" s="1"/>
  <c r="R40" i="12" a="1"/>
  <c r="R40" i="12" s="1"/>
  <c r="R3" i="12" a="1"/>
  <c r="R3" i="12" s="1"/>
  <c r="R39" i="12" a="1"/>
  <c r="R39" i="12" s="1"/>
  <c r="R37" i="12" a="1"/>
  <c r="R37" i="12" s="1"/>
  <c r="R19" i="13" a="1"/>
  <c r="R19" i="13" s="1"/>
  <c r="R20" i="12" a="1"/>
  <c r="R20" i="12" s="1"/>
  <c r="R9" i="13" a="1"/>
  <c r="R9" i="13" s="1"/>
  <c r="R21" i="13" a="1"/>
  <c r="R21" i="13" s="1"/>
  <c r="R33" i="13" a="1"/>
  <c r="R33" i="13" s="1"/>
  <c r="R45" i="13" a="1"/>
  <c r="R45" i="13" s="1"/>
  <c r="R31" i="12" a="1"/>
  <c r="R31" i="12" s="1"/>
  <c r="R18" i="12" a="1"/>
  <c r="R18" i="12" s="1"/>
  <c r="R26" i="12" a="1"/>
  <c r="R26" i="12" s="1"/>
  <c r="R22" i="13" a="1"/>
  <c r="R22" i="13" s="1"/>
  <c r="R34" i="13" a="1"/>
  <c r="R34" i="13" s="1"/>
  <c r="R46" i="13" a="1"/>
  <c r="R46" i="13" s="1"/>
  <c r="R30" i="12" a="1"/>
  <c r="R30" i="12" s="1"/>
  <c r="R17" i="12" a="1"/>
  <c r="R17" i="12" s="1"/>
  <c r="R25" i="12" a="1"/>
  <c r="R25" i="12" s="1"/>
  <c r="R35" i="13" a="1"/>
  <c r="R35" i="13" s="1"/>
  <c r="R34" i="12" a="1"/>
  <c r="R34" i="12" s="1"/>
  <c r="R21" i="12" a="1"/>
  <c r="R21" i="12" s="1"/>
  <c r="R39" i="13" a="1"/>
  <c r="R39" i="13" s="1"/>
  <c r="R27" i="12" a="1"/>
  <c r="R27" i="12" s="1"/>
  <c r="R28" i="13" a="1"/>
  <c r="R28" i="13" s="1"/>
  <c r="R14" i="12" a="1"/>
  <c r="R14" i="12" s="1"/>
  <c r="R9" i="12" a="1"/>
  <c r="R9" i="12" s="1"/>
  <c r="R43" i="13" a="1"/>
  <c r="R43" i="13" s="1"/>
  <c r="R8" i="12" a="1"/>
  <c r="R8" i="12" s="1"/>
  <c r="R10" i="13" a="1"/>
  <c r="R10" i="13" s="1"/>
  <c r="R11" i="13" a="1"/>
  <c r="R11" i="13" s="1"/>
  <c r="R12" i="13" a="1"/>
  <c r="R12" i="13" s="1"/>
  <c r="R24" i="13" a="1"/>
  <c r="R24" i="13" s="1"/>
  <c r="R36" i="13" a="1"/>
  <c r="R36" i="13" s="1"/>
  <c r="R48" i="13" a="1"/>
  <c r="R48" i="13" s="1"/>
  <c r="R33" i="12" a="1"/>
  <c r="R33" i="12" s="1"/>
  <c r="R15" i="12" a="1"/>
  <c r="R15" i="12" s="1"/>
  <c r="R6" i="12" a="1"/>
  <c r="R6" i="12" s="1"/>
  <c r="R15" i="13" a="1"/>
  <c r="R15" i="13" s="1"/>
  <c r="R16" i="13" a="1"/>
  <c r="R16" i="13" s="1"/>
  <c r="R22" i="12" a="1"/>
  <c r="R22" i="12" s="1"/>
  <c r="R13" i="13" a="1"/>
  <c r="R13" i="13" s="1"/>
  <c r="R25" i="13" a="1"/>
  <c r="R25" i="13" s="1"/>
  <c r="R37" i="13" a="1"/>
  <c r="R37" i="13" s="1"/>
  <c r="R49" i="13" a="1"/>
  <c r="R49" i="13" s="1"/>
  <c r="R32" i="12" a="1"/>
  <c r="R32" i="12" s="1"/>
  <c r="R11" i="12" a="1"/>
  <c r="R11" i="12" s="1"/>
  <c r="R5" i="12" a="1"/>
  <c r="R5" i="12" s="1"/>
  <c r="R29" i="12" a="1"/>
  <c r="R29" i="12" s="1"/>
  <c r="R4" i="12" a="1"/>
  <c r="R4" i="12" s="1"/>
  <c r="R10" i="12" a="1"/>
  <c r="R10" i="12" s="1"/>
  <c r="R23" i="12" a="1"/>
  <c r="R23" i="12" s="1"/>
  <c r="R31" i="13" a="1"/>
  <c r="R31" i="13" s="1"/>
  <c r="R14" i="13" a="1"/>
  <c r="R14" i="13" s="1"/>
  <c r="R26" i="13" a="1"/>
  <c r="R26" i="13" s="1"/>
  <c r="R38" i="13" a="1"/>
  <c r="R38" i="13" s="1"/>
  <c r="R50" i="13" a="1"/>
  <c r="R50" i="13" s="1"/>
  <c r="R12" i="12" a="1"/>
  <c r="R12" i="12" s="1"/>
  <c r="R40" i="13" a="1"/>
  <c r="R40" i="13" s="1"/>
  <c r="R7" i="13" a="1"/>
  <c r="R7" i="13" s="1"/>
  <c r="R13" i="10" a="1"/>
  <c r="R13" i="10" s="1"/>
  <c r="R15" i="10" a="1"/>
  <c r="R15" i="10" s="1"/>
  <c r="R25" i="10" a="1"/>
  <c r="R25" i="10" s="1"/>
  <c r="R19" i="10" a="1"/>
  <c r="R19" i="10" s="1"/>
  <c r="R24" i="10" a="1"/>
  <c r="R24" i="10" s="1"/>
  <c r="R18" i="10" a="1"/>
  <c r="R18" i="10" s="1"/>
  <c r="R23" i="10" a="1"/>
  <c r="R23" i="10" s="1"/>
  <c r="R17" i="10" a="1"/>
  <c r="R17" i="10" s="1"/>
  <c r="R22" i="10" a="1"/>
  <c r="R22" i="10" s="1"/>
  <c r="R16" i="10" a="1"/>
  <c r="R16" i="10" s="1"/>
  <c r="R28" i="10" a="1"/>
  <c r="R28" i="10" s="1"/>
  <c r="R11" i="10" a="1"/>
  <c r="R11" i="10" s="1"/>
  <c r="R27" i="10" a="1"/>
  <c r="R27" i="10" s="1"/>
  <c r="R9" i="10" a="1"/>
  <c r="R9" i="10" s="1"/>
  <c r="R10" i="10" a="1"/>
  <c r="R10" i="10" s="1"/>
  <c r="R12" i="10" a="1"/>
  <c r="R12" i="10" s="1"/>
  <c r="R2" i="10" a="1"/>
  <c r="R2" i="10" s="1"/>
  <c r="R21" i="10" a="1"/>
  <c r="R21" i="10" s="1"/>
  <c r="R8" i="10" a="1"/>
  <c r="R8" i="10" s="1"/>
  <c r="R20" i="10" a="1"/>
  <c r="R20" i="10" s="1"/>
  <c r="R26" i="10" a="1"/>
  <c r="R26" i="10" s="1"/>
  <c r="K6" i="25"/>
  <c r="R21" i="9" a="1"/>
  <c r="R21" i="9" s="1"/>
  <c r="R20" i="23" a="1"/>
  <c r="R20" i="23" s="1"/>
  <c r="R8" i="23" a="1"/>
  <c r="R8" i="23" s="1"/>
  <c r="R63" i="21" a="1"/>
  <c r="R63" i="21" s="1"/>
  <c r="R51" i="21" a="1"/>
  <c r="R51" i="21" s="1"/>
  <c r="R39" i="21" a="1"/>
  <c r="R39" i="21" s="1"/>
  <c r="R27" i="21" a="1"/>
  <c r="R27" i="21" s="1"/>
  <c r="R15" i="21" a="1"/>
  <c r="R15" i="21" s="1"/>
  <c r="R3" i="21" a="1"/>
  <c r="R3" i="21" s="1"/>
  <c r="R86" i="12" a="1"/>
  <c r="R86" i="12" s="1"/>
  <c r="R74" i="12" a="1"/>
  <c r="R74" i="12" s="1"/>
  <c r="R62" i="12" a="1"/>
  <c r="R62" i="12" s="1"/>
  <c r="R50" i="12" a="1"/>
  <c r="R50" i="12" s="1"/>
  <c r="R2" i="14" a="1"/>
  <c r="R2" i="14" s="1"/>
  <c r="R14" i="14" a="1"/>
  <c r="R14" i="14" s="1"/>
  <c r="R26" i="14" a="1"/>
  <c r="R26" i="14" s="1"/>
  <c r="R38" i="14" a="1"/>
  <c r="R38" i="14" s="1"/>
  <c r="R50" i="14" a="1"/>
  <c r="R50" i="14" s="1"/>
  <c r="R21" i="7" a="1"/>
  <c r="R21" i="7" s="1"/>
  <c r="R9" i="7" a="1"/>
  <c r="R9" i="7" s="1"/>
  <c r="R17" i="9" a="1"/>
  <c r="R17" i="9" s="1"/>
  <c r="R5" i="9" a="1"/>
  <c r="R5" i="9" s="1"/>
  <c r="R26" i="23" a="1"/>
  <c r="R26" i="23" s="1"/>
  <c r="R13" i="23" a="1"/>
  <c r="R13" i="23" s="1"/>
  <c r="R32" i="21" a="1"/>
  <c r="R32" i="21" s="1"/>
  <c r="R67" i="12" a="1"/>
  <c r="R67" i="12" s="1"/>
  <c r="R9" i="14" a="1"/>
  <c r="R9" i="14" s="1"/>
  <c r="R33" i="14" a="1"/>
  <c r="R33" i="14" s="1"/>
  <c r="R26" i="7" a="1"/>
  <c r="R26" i="7" s="1"/>
  <c r="R2" i="9" a="1"/>
  <c r="R2" i="9" s="1"/>
  <c r="R19" i="23" a="1"/>
  <c r="R19" i="23" s="1"/>
  <c r="R62" i="21" a="1"/>
  <c r="R62" i="21" s="1"/>
  <c r="R38" i="21" a="1"/>
  <c r="R38" i="21" s="1"/>
  <c r="R26" i="21" a="1"/>
  <c r="R26" i="21" s="1"/>
  <c r="R14" i="21" a="1"/>
  <c r="R14" i="21" s="1"/>
  <c r="R2" i="21" a="1"/>
  <c r="R2" i="21" s="1"/>
  <c r="R85" i="12" a="1"/>
  <c r="R85" i="12" s="1"/>
  <c r="R73" i="12" a="1"/>
  <c r="R73" i="12" s="1"/>
  <c r="R61" i="12" a="1"/>
  <c r="R61" i="12" s="1"/>
  <c r="R49" i="12" a="1"/>
  <c r="R49" i="12" s="1"/>
  <c r="R3" i="14" a="1"/>
  <c r="R3" i="14" s="1"/>
  <c r="R15" i="14" a="1"/>
  <c r="R15" i="14" s="1"/>
  <c r="R27" i="14" a="1"/>
  <c r="R27" i="14" s="1"/>
  <c r="R39" i="14" a="1"/>
  <c r="R39" i="14" s="1"/>
  <c r="R51" i="14" a="1"/>
  <c r="R51" i="14" s="1"/>
  <c r="R20" i="7" a="1"/>
  <c r="R20" i="7" s="1"/>
  <c r="R8" i="7" a="1"/>
  <c r="R8" i="7" s="1"/>
  <c r="R16" i="9" a="1"/>
  <c r="R16" i="9" s="1"/>
  <c r="R4" i="9" a="1"/>
  <c r="R4" i="9" s="1"/>
  <c r="R7" i="23" a="1"/>
  <c r="R7" i="23" s="1"/>
  <c r="R50" i="21" a="1"/>
  <c r="R50" i="21" s="1"/>
  <c r="R30" i="23" a="1"/>
  <c r="R30" i="23" s="1"/>
  <c r="R18" i="23" a="1"/>
  <c r="R18" i="23" s="1"/>
  <c r="R6" i="23" a="1"/>
  <c r="R6" i="23" s="1"/>
  <c r="R61" i="21" a="1"/>
  <c r="R61" i="21" s="1"/>
  <c r="R49" i="21" a="1"/>
  <c r="R49" i="21" s="1"/>
  <c r="R37" i="21" a="1"/>
  <c r="R37" i="21" s="1"/>
  <c r="R25" i="21" a="1"/>
  <c r="R25" i="21" s="1"/>
  <c r="R13" i="21" a="1"/>
  <c r="R13" i="21" s="1"/>
  <c r="R2" i="13" a="1"/>
  <c r="R2" i="13" s="1"/>
  <c r="R84" i="12" a="1"/>
  <c r="R84" i="12" s="1"/>
  <c r="R72" i="12" a="1"/>
  <c r="R72" i="12" s="1"/>
  <c r="R60" i="12" a="1"/>
  <c r="R60" i="12" s="1"/>
  <c r="R48" i="12" a="1"/>
  <c r="R48" i="12" s="1"/>
  <c r="R4" i="14" a="1"/>
  <c r="R4" i="14" s="1"/>
  <c r="R16" i="14" a="1"/>
  <c r="R16" i="14" s="1"/>
  <c r="R28" i="14" a="1"/>
  <c r="R28" i="14" s="1"/>
  <c r="R40" i="14" a="1"/>
  <c r="R40" i="14" s="1"/>
  <c r="R52" i="14" a="1"/>
  <c r="R52" i="14" s="1"/>
  <c r="R19" i="7" a="1"/>
  <c r="R19" i="7" s="1"/>
  <c r="R7" i="7" a="1"/>
  <c r="R7" i="7" s="1"/>
  <c r="R15" i="9" a="1"/>
  <c r="R15" i="9" s="1"/>
  <c r="R3" i="9" a="1"/>
  <c r="R3" i="9" s="1"/>
  <c r="R14" i="23" a="1"/>
  <c r="R14" i="23" s="1"/>
  <c r="R56" i="21" a="1"/>
  <c r="R56" i="21" s="1"/>
  <c r="R8" i="21" a="1"/>
  <c r="R8" i="21" s="1"/>
  <c r="R43" i="12" a="1"/>
  <c r="R43" i="12" s="1"/>
  <c r="R29" i="23" a="1"/>
  <c r="R29" i="23" s="1"/>
  <c r="R5" i="23" a="1"/>
  <c r="R5" i="23" s="1"/>
  <c r="R48" i="21" a="1"/>
  <c r="R48" i="21" s="1"/>
  <c r="R24" i="21" a="1"/>
  <c r="R24" i="21" s="1"/>
  <c r="R83" i="12" a="1"/>
  <c r="R83" i="12" s="1"/>
  <c r="R71" i="12" a="1"/>
  <c r="R71" i="12" s="1"/>
  <c r="R47" i="12" a="1"/>
  <c r="R47" i="12" s="1"/>
  <c r="R5" i="14" a="1"/>
  <c r="R5" i="14" s="1"/>
  <c r="R17" i="14" a="1"/>
  <c r="R17" i="14" s="1"/>
  <c r="R29" i="14" a="1"/>
  <c r="R29" i="14" s="1"/>
  <c r="R41" i="14" a="1"/>
  <c r="R41" i="14" s="1"/>
  <c r="R53" i="14" a="1"/>
  <c r="R53" i="14" s="1"/>
  <c r="R18" i="7" a="1"/>
  <c r="R18" i="7" s="1"/>
  <c r="R6" i="7" a="1"/>
  <c r="R6" i="7" s="1"/>
  <c r="R14" i="9" a="1"/>
  <c r="R14" i="9" s="1"/>
  <c r="R20" i="21" a="1"/>
  <c r="R20" i="21" s="1"/>
  <c r="R79" i="12" a="1"/>
  <c r="R79" i="12" s="1"/>
  <c r="R17" i="23" a="1"/>
  <c r="R17" i="23" s="1"/>
  <c r="R60" i="21" a="1"/>
  <c r="R60" i="21" s="1"/>
  <c r="R36" i="21" a="1"/>
  <c r="R36" i="21" s="1"/>
  <c r="R12" i="21" a="1"/>
  <c r="R12" i="21" s="1"/>
  <c r="R59" i="12" a="1"/>
  <c r="R59" i="12" s="1"/>
  <c r="R28" i="23" a="1"/>
  <c r="R28" i="23" s="1"/>
  <c r="R16" i="23" a="1"/>
  <c r="R16" i="23" s="1"/>
  <c r="R4" i="23" a="1"/>
  <c r="R4" i="23" s="1"/>
  <c r="R59" i="21" a="1"/>
  <c r="R59" i="21" s="1"/>
  <c r="R47" i="21" a="1"/>
  <c r="R47" i="21" s="1"/>
  <c r="R35" i="21" a="1"/>
  <c r="R35" i="21" s="1"/>
  <c r="R23" i="21" a="1"/>
  <c r="R23" i="21" s="1"/>
  <c r="R11" i="21" a="1"/>
  <c r="R11" i="21" s="1"/>
  <c r="R82" i="12" a="1"/>
  <c r="R82" i="12" s="1"/>
  <c r="R70" i="12" a="1"/>
  <c r="R70" i="12" s="1"/>
  <c r="R58" i="12" a="1"/>
  <c r="R58" i="12" s="1"/>
  <c r="R46" i="12" a="1"/>
  <c r="R46" i="12" s="1"/>
  <c r="R6" i="14" a="1"/>
  <c r="R6" i="14" s="1"/>
  <c r="R18" i="14" a="1"/>
  <c r="R18" i="14" s="1"/>
  <c r="R30" i="14" a="1"/>
  <c r="R30" i="14" s="1"/>
  <c r="R42" i="14" a="1"/>
  <c r="R42" i="14" s="1"/>
  <c r="R2" i="7" a="1"/>
  <c r="R2" i="7" s="1"/>
  <c r="R17" i="7" a="1"/>
  <c r="R17" i="7" s="1"/>
  <c r="R5" i="7" a="1"/>
  <c r="R5" i="7" s="1"/>
  <c r="R13" i="9" a="1"/>
  <c r="R13" i="9" s="1"/>
  <c r="R27" i="23" a="1"/>
  <c r="R27" i="23" s="1"/>
  <c r="R15" i="23" a="1"/>
  <c r="R15" i="23" s="1"/>
  <c r="R3" i="23" a="1"/>
  <c r="R3" i="23" s="1"/>
  <c r="R58" i="21" a="1"/>
  <c r="R58" i="21" s="1"/>
  <c r="R46" i="21" a="1"/>
  <c r="R46" i="21" s="1"/>
  <c r="R34" i="21" a="1"/>
  <c r="R34" i="21" s="1"/>
  <c r="R22" i="21" a="1"/>
  <c r="R22" i="21" s="1"/>
  <c r="R10" i="21" a="1"/>
  <c r="R10" i="21" s="1"/>
  <c r="R81" i="12" a="1"/>
  <c r="R81" i="12" s="1"/>
  <c r="R69" i="12" a="1"/>
  <c r="R69" i="12" s="1"/>
  <c r="R57" i="12" a="1"/>
  <c r="R57" i="12" s="1"/>
  <c r="R45" i="12" a="1"/>
  <c r="R45" i="12" s="1"/>
  <c r="R7" i="14" a="1"/>
  <c r="R7" i="14" s="1"/>
  <c r="R19" i="14" a="1"/>
  <c r="R19" i="14" s="1"/>
  <c r="R31" i="14" a="1"/>
  <c r="R31" i="14" s="1"/>
  <c r="R43" i="14" a="1"/>
  <c r="R43" i="14" s="1"/>
  <c r="R28" i="7" a="1"/>
  <c r="R28" i="7" s="1"/>
  <c r="R16" i="7" a="1"/>
  <c r="R16" i="7" s="1"/>
  <c r="R4" i="7" a="1"/>
  <c r="R4" i="7" s="1"/>
  <c r="R12" i="9" a="1"/>
  <c r="R12" i="9" s="1"/>
  <c r="R7" i="10" a="1"/>
  <c r="R7" i="10" s="1"/>
  <c r="R57" i="21" a="1"/>
  <c r="R57" i="21" s="1"/>
  <c r="R45" i="21" a="1"/>
  <c r="R45" i="21" s="1"/>
  <c r="R33" i="21" a="1"/>
  <c r="R33" i="21" s="1"/>
  <c r="R21" i="21" a="1"/>
  <c r="R21" i="21" s="1"/>
  <c r="R9" i="21" a="1"/>
  <c r="R9" i="21" s="1"/>
  <c r="R80" i="12" a="1"/>
  <c r="R80" i="12" s="1"/>
  <c r="R68" i="12" a="1"/>
  <c r="R68" i="12" s="1"/>
  <c r="R56" i="12" a="1"/>
  <c r="R56" i="12" s="1"/>
  <c r="R44" i="12" a="1"/>
  <c r="R44" i="12" s="1"/>
  <c r="R8" i="14" a="1"/>
  <c r="R8" i="14" s="1"/>
  <c r="R20" i="14" a="1"/>
  <c r="R20" i="14" s="1"/>
  <c r="R32" i="14" a="1"/>
  <c r="R32" i="14" s="1"/>
  <c r="R44" i="14" a="1"/>
  <c r="R44" i="14" s="1"/>
  <c r="R27" i="7" a="1"/>
  <c r="R27" i="7" s="1"/>
  <c r="R15" i="7" a="1"/>
  <c r="R15" i="7" s="1"/>
  <c r="R3" i="7" a="1"/>
  <c r="R3" i="7" s="1"/>
  <c r="R11" i="9" a="1"/>
  <c r="R11" i="9" s="1"/>
  <c r="R6" i="10" a="1"/>
  <c r="R6" i="10" s="1"/>
  <c r="R25" i="23" a="1"/>
  <c r="R25" i="23" s="1"/>
  <c r="R44" i="21" a="1"/>
  <c r="R44" i="21" s="1"/>
  <c r="R2" i="12" a="1"/>
  <c r="R2" i="12" s="1"/>
  <c r="R55" i="12" a="1"/>
  <c r="R55" i="12" s="1"/>
  <c r="R21" i="14" a="1"/>
  <c r="R21" i="14" s="1"/>
  <c r="R45" i="14" a="1"/>
  <c r="R45" i="14" s="1"/>
  <c r="R14" i="7" a="1"/>
  <c r="R14" i="7" s="1"/>
  <c r="R10" i="9" a="1"/>
  <c r="R10" i="9" s="1"/>
  <c r="R5" i="10" a="1"/>
  <c r="R5" i="10" s="1"/>
  <c r="R24" i="23" a="1"/>
  <c r="R24" i="23" s="1"/>
  <c r="R12" i="23" a="1"/>
  <c r="R12" i="23" s="1"/>
  <c r="R55" i="21" a="1"/>
  <c r="R55" i="21" s="1"/>
  <c r="R43" i="21" a="1"/>
  <c r="R43" i="21" s="1"/>
  <c r="R31" i="21" a="1"/>
  <c r="R31" i="21" s="1"/>
  <c r="R19" i="21" a="1"/>
  <c r="R19" i="21" s="1"/>
  <c r="R7" i="21" a="1"/>
  <c r="R7" i="21" s="1"/>
  <c r="R90" i="12" a="1"/>
  <c r="R90" i="12" s="1"/>
  <c r="R78" i="12" a="1"/>
  <c r="R78" i="12" s="1"/>
  <c r="R66" i="12" a="1"/>
  <c r="R66" i="12" s="1"/>
  <c r="R54" i="12" a="1"/>
  <c r="R54" i="12" s="1"/>
  <c r="R42" i="12" a="1"/>
  <c r="R42" i="12" s="1"/>
  <c r="R10" i="14" a="1"/>
  <c r="R10" i="14" s="1"/>
  <c r="R22" i="14" a="1"/>
  <c r="R22" i="14" s="1"/>
  <c r="R34" i="14" a="1"/>
  <c r="R34" i="14" s="1"/>
  <c r="R46" i="14" a="1"/>
  <c r="R46" i="14" s="1"/>
  <c r="R25" i="7" a="1"/>
  <c r="R25" i="7" s="1"/>
  <c r="R13" i="7" a="1"/>
  <c r="R13" i="7" s="1"/>
  <c r="R23" i="9" a="1"/>
  <c r="R23" i="9" s="1"/>
  <c r="R9" i="9" a="1"/>
  <c r="R9" i="9" s="1"/>
  <c r="R4" i="10" a="1"/>
  <c r="R4" i="10" s="1"/>
  <c r="R23" i="23" a="1"/>
  <c r="R23" i="23" s="1"/>
  <c r="R11" i="23" a="1"/>
  <c r="R11" i="23" s="1"/>
  <c r="R66" i="21" a="1"/>
  <c r="R66" i="21" s="1"/>
  <c r="R54" i="21" a="1"/>
  <c r="R54" i="21" s="1"/>
  <c r="R42" i="21" a="1"/>
  <c r="R42" i="21" s="1"/>
  <c r="R30" i="21" a="1"/>
  <c r="R30" i="21" s="1"/>
  <c r="R18" i="21" a="1"/>
  <c r="R18" i="21" s="1"/>
  <c r="R6" i="21" a="1"/>
  <c r="R6" i="21" s="1"/>
  <c r="R89" i="12" a="1"/>
  <c r="R89" i="12" s="1"/>
  <c r="R77" i="12" a="1"/>
  <c r="R77" i="12" s="1"/>
  <c r="R65" i="12" a="1"/>
  <c r="R65" i="12" s="1"/>
  <c r="R53" i="12" a="1"/>
  <c r="R53" i="12" s="1"/>
  <c r="R41" i="12" a="1"/>
  <c r="R41" i="12" s="1"/>
  <c r="R11" i="14" a="1"/>
  <c r="R11" i="14" s="1"/>
  <c r="R23" i="14" a="1"/>
  <c r="R23" i="14" s="1"/>
  <c r="R35" i="14" a="1"/>
  <c r="R35" i="14" s="1"/>
  <c r="R47" i="14" a="1"/>
  <c r="R47" i="14" s="1"/>
  <c r="R24" i="7" a="1"/>
  <c r="R24" i="7" s="1"/>
  <c r="R12" i="7" a="1"/>
  <c r="R12" i="7" s="1"/>
  <c r="R20" i="9" a="1"/>
  <c r="R20" i="9" s="1"/>
  <c r="R8" i="9" a="1"/>
  <c r="R8" i="9" s="1"/>
  <c r="R3" i="10" a="1"/>
  <c r="R3" i="10" s="1"/>
  <c r="R22" i="23" a="1"/>
  <c r="R22" i="23" s="1"/>
  <c r="R10" i="23" a="1"/>
  <c r="R10" i="23" s="1"/>
  <c r="R65" i="21" a="1"/>
  <c r="R65" i="21" s="1"/>
  <c r="R53" i="21" a="1"/>
  <c r="R53" i="21" s="1"/>
  <c r="R41" i="21" a="1"/>
  <c r="R41" i="21" s="1"/>
  <c r="R29" i="21" a="1"/>
  <c r="R29" i="21" s="1"/>
  <c r="R17" i="21" a="1"/>
  <c r="R17" i="21" s="1"/>
  <c r="R5" i="21" a="1"/>
  <c r="R5" i="21" s="1"/>
  <c r="R88" i="12" a="1"/>
  <c r="R88" i="12" s="1"/>
  <c r="R76" i="12" a="1"/>
  <c r="R76" i="12" s="1"/>
  <c r="R64" i="12" a="1"/>
  <c r="R64" i="12" s="1"/>
  <c r="R52" i="12" a="1"/>
  <c r="R52" i="12" s="1"/>
  <c r="R12" i="14" a="1"/>
  <c r="R12" i="14" s="1"/>
  <c r="R24" i="14" a="1"/>
  <c r="R24" i="14" s="1"/>
  <c r="R36" i="14" a="1"/>
  <c r="R36" i="14" s="1"/>
  <c r="R48" i="14" a="1"/>
  <c r="R48" i="14" s="1"/>
  <c r="R23" i="7" a="1"/>
  <c r="R23" i="7" s="1"/>
  <c r="R11" i="7" a="1"/>
  <c r="R11" i="7" s="1"/>
  <c r="R19" i="9" a="1"/>
  <c r="R19" i="9" s="1"/>
  <c r="R7" i="9" a="1"/>
  <c r="R7" i="9" s="1"/>
  <c r="R14" i="10" a="1"/>
  <c r="R14" i="10" s="1"/>
  <c r="R21" i="23" a="1"/>
  <c r="R21" i="23" s="1"/>
  <c r="R9" i="23" a="1"/>
  <c r="R9" i="23" s="1"/>
  <c r="R64" i="21" a="1"/>
  <c r="R64" i="21" s="1"/>
  <c r="R52" i="21" a="1"/>
  <c r="R52" i="21" s="1"/>
  <c r="R40" i="21" a="1"/>
  <c r="R40" i="21" s="1"/>
  <c r="R28" i="21" a="1"/>
  <c r="R28" i="21" s="1"/>
  <c r="R16" i="21" a="1"/>
  <c r="R16" i="21" s="1"/>
  <c r="R4" i="21" a="1"/>
  <c r="R4" i="21" s="1"/>
  <c r="R87" i="12" a="1"/>
  <c r="R87" i="12" s="1"/>
  <c r="R75" i="12" a="1"/>
  <c r="R75" i="12" s="1"/>
  <c r="R63" i="12" a="1"/>
  <c r="R63" i="12" s="1"/>
  <c r="R51" i="12" a="1"/>
  <c r="R51" i="12" s="1"/>
  <c r="R7" i="12" a="1"/>
  <c r="R7" i="12" s="1"/>
  <c r="R13" i="14" a="1"/>
  <c r="R13" i="14" s="1"/>
  <c r="R25" i="14" a="1"/>
  <c r="R25" i="14" s="1"/>
  <c r="R37" i="14" a="1"/>
  <c r="R37" i="14" s="1"/>
  <c r="R49" i="14" a="1"/>
  <c r="R49" i="14" s="1"/>
  <c r="R22" i="7" a="1"/>
  <c r="R22" i="7" s="1"/>
  <c r="R10" i="7" a="1"/>
  <c r="R10" i="7" s="1"/>
  <c r="R18" i="9" a="1"/>
  <c r="R18" i="9" s="1"/>
  <c r="R6" i="9" a="1"/>
  <c r="R6"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Chelsea Reinhardt</author>
  </authors>
  <commentList>
    <comment ref="D13" authorId="0" shapeId="0" xr:uid="{3F1F813E-220C-4DFC-8FB6-8AA82D956318}">
      <text>
        <r>
          <rPr>
            <sz val="14"/>
            <color indexed="81"/>
            <rFont val="Calibri"/>
            <family val="2"/>
          </rPr>
          <t>When 'Yes - show streamlined certification' option is selected, this shows how applicable requirements for Downstream Entities would change under the streamlined certification proposal - whereby only Sections 3,4, and 6 would be mandatory.
Note that all other Activities must be set to 'No' for this to show correctly</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<sst xmlns="http://schemas.openxmlformats.org/spreadsheetml/2006/main" count="4623" uniqueCount="1085">
  <si>
    <t>Supply Chain Activity</t>
  </si>
  <si>
    <t>Within Entity Certification Scope?</t>
  </si>
  <si>
    <t>Mining</t>
  </si>
  <si>
    <t>No</t>
  </si>
  <si>
    <t>Refining</t>
  </si>
  <si>
    <t>Smelting (+casthouse)</t>
  </si>
  <si>
    <t>Yes</t>
  </si>
  <si>
    <t>Remelting/recycling (+casthouse)</t>
  </si>
  <si>
    <t>Semi-fabricating</t>
  </si>
  <si>
    <t>Applicability: Fabricating</t>
  </si>
  <si>
    <r>
      <t xml:space="preserve">Fabricating* </t>
    </r>
    <r>
      <rPr>
        <i/>
        <sz val="18"/>
        <color theme="1"/>
        <rFont val="Aptos Narrow"/>
        <family val="2"/>
        <scheme val="minor"/>
      </rPr>
      <t>(see note above on streamlined certification proposal)</t>
    </r>
  </si>
  <si>
    <t>Type of Requirement</t>
  </si>
  <si>
    <t>Show Requirement?</t>
  </si>
  <si>
    <t>Minimum Requirements</t>
  </si>
  <si>
    <t>Leading</t>
  </si>
  <si>
    <t>Criteria (Min)</t>
  </si>
  <si>
    <t>Total Min Req</t>
  </si>
  <si>
    <t>% New or Major</t>
  </si>
  <si>
    <t>1. Governance</t>
  </si>
  <si>
    <t>N/A</t>
  </si>
  <si>
    <t>2. Management</t>
  </si>
  <si>
    <t>3. Responsible Sourcing</t>
  </si>
  <si>
    <t>4. Climate</t>
  </si>
  <si>
    <t>5. Nature</t>
  </si>
  <si>
    <t>6. Circularity</t>
  </si>
  <si>
    <t>7. Community</t>
  </si>
  <si>
    <t>8. Workers</t>
  </si>
  <si>
    <t>Section number</t>
  </si>
  <si>
    <t>Section</t>
  </si>
  <si>
    <t>Criterion number</t>
  </si>
  <si>
    <t>Criterion  (Overall conformance is assessed at this Criterion level)</t>
  </si>
  <si>
    <t>Requirement  number</t>
  </si>
  <si>
    <t>Requirement (The Entity shall…)</t>
  </si>
  <si>
    <t>Minimum or Leading Practice</t>
  </si>
  <si>
    <t>Applicability: mining</t>
  </si>
  <si>
    <t>Applicability: refining</t>
  </si>
  <si>
    <t>Applicability: smelting (+casthouse)</t>
  </si>
  <si>
    <t>Applicability: remelting/recycling (+casthouse)</t>
  </si>
  <si>
    <t>Applicability: semi-fabricating</t>
  </si>
  <si>
    <t>Applicability: fabricating</t>
  </si>
  <si>
    <t>Status vs V3</t>
  </si>
  <si>
    <r>
      <t xml:space="preserve">Corresponding V3 criterion number </t>
    </r>
    <r>
      <rPr>
        <i/>
        <sz val="10"/>
        <color theme="0"/>
        <rFont val="Calibri"/>
        <family val="2"/>
      </rPr>
      <t>(if relevant)</t>
    </r>
  </si>
  <si>
    <t>Notes on applicability</t>
  </si>
  <si>
    <t>1.1</t>
  </si>
  <si>
    <t>Business ethics</t>
  </si>
  <si>
    <t>1.1.1</t>
  </si>
  <si>
    <t xml:space="preserve">The Entity has clear principles covering social, environmental, and governance related areas </t>
  </si>
  <si>
    <t>1.1.1.1</t>
  </si>
  <si>
    <t>Develop a code of conduct or similar instrument, which includes principles relevant to environmental, social and governance performance.</t>
  </si>
  <si>
    <t>Minimum</t>
  </si>
  <si>
    <t>Existing</t>
  </si>
  <si>
    <t>1.3</t>
  </si>
  <si>
    <t>1.1.1.2</t>
  </si>
  <si>
    <t xml:space="preserve">Publicly disclose the code of conduct (or similar instrument) and communicate it to all workers and other key stakeholders. </t>
  </si>
  <si>
    <t>Minor change</t>
  </si>
  <si>
    <t>1.1.2</t>
  </si>
  <si>
    <t>The Entity is aware of relevant laws and has systems in place to ensure legal compliance</t>
  </si>
  <si>
    <t>1.1.2.1</t>
  </si>
  <si>
    <t>Have systems in place to maintain awareness of and to ensure compliance with applicable law and seek to understand and conform with relevant aspects of customary law. Where a conflict exists between the two the Entity shall prioritize applicable law.</t>
  </si>
  <si>
    <t>1.1.2.2</t>
  </si>
  <si>
    <t>Publicly disclose information on an annual basis on material fines, judgements, penalties, and non-monetary sanctions for failure to comply with applicable law.</t>
  </si>
  <si>
    <t>3.2</t>
  </si>
  <si>
    <t>1.1.3</t>
  </si>
  <si>
    <t>The Entity works to prevent corruption in all its forms, including extortion and bribery</t>
  </si>
  <si>
    <t>1.1.3.1</t>
  </si>
  <si>
    <t>Implement an anti-corruption policy to address corruption in all its forms, including extortion and bribery, consistent with applicable law and prevailing international Standards. The policy shall include:
a.	Prohibited actions/behaviours; 
b.	Consequences for non-compliance; 
c.	Process for raising concerns or complaints.</t>
  </si>
  <si>
    <t>1.2</t>
  </si>
  <si>
    <t>1.1.3.2</t>
  </si>
  <si>
    <t>Communicate the anti-corruption policy to workers and other concerned stakeholders.</t>
  </si>
  <si>
    <t>NEW</t>
  </si>
  <si>
    <t>1.1.3.3</t>
  </si>
  <si>
    <t>Develop and implement a whistleblowing policy to encourage workers or other stakeholders to report any potential wrongdoing by, for, or related to the Entity; and which provides protection to those raising concerns.</t>
  </si>
  <si>
    <t>1.1.4</t>
  </si>
  <si>
    <t>The Entity is ethical and transparent about any payments made to governments and/or political parties</t>
  </si>
  <si>
    <t>1.1.4.1</t>
  </si>
  <si>
    <t>Only make payments to governments or political parties on a legal or contractual basis, including any payments through intermediaries.</t>
  </si>
  <si>
    <t>3.3</t>
  </si>
  <si>
    <t>1.1.4.2</t>
  </si>
  <si>
    <t>Publicly disclose the value and beneficiary(ies) of payments to governments or political parties on an annual basis, including any payments made through intermediaries.</t>
  </si>
  <si>
    <t>1.1.4.3</t>
  </si>
  <si>
    <t>Publicly disclose payments to government or political parties broken down by recipient and payment type, in line with Extractive Industries Transparency Initiative (EITI) requirements.</t>
  </si>
  <si>
    <t>Complaints Resolution Mechanism</t>
  </si>
  <si>
    <t>1.2.1</t>
  </si>
  <si>
    <t xml:space="preserve">There is a trusted, accessible mechanism in place for stakeholders to raise complaints and have these resolved effectively. </t>
  </si>
  <si>
    <t>1.2.1.1</t>
  </si>
  <si>
    <t xml:space="preserve">Implement a complaints resolution mechanism (or set of mechanisms) that meets the effectiveness criteria as set out under the United Nations Guiding Principles (UNGPs):
a.	Legitimate;
b.	Accessible;
c.	Predictable;
d.	Equitable;
e.	Transparent;
f.	Rights-compatible;
g.	A source of continuous learning;
h.	Based on engagement and dialogue. </t>
  </si>
  <si>
    <t>3.4</t>
  </si>
  <si>
    <t>1.2.1.2</t>
  </si>
  <si>
    <t>Make the complaints resolution mechanism publicly available and implement measures so that affected communities, workers, and other key stakeholders understand its purpose and how to raise a complaint (this includes Indigenous Peoples where present).</t>
  </si>
  <si>
    <t>1.2.1.3</t>
  </si>
  <si>
    <t>Implement a process for impacted stakeholders and rightsholders to appeal decisions made through the complaints mechanism.</t>
  </si>
  <si>
    <t>1.2.1.4</t>
  </si>
  <si>
    <t>Provide training for workers who manage complaints, so they are competent to fulfil their roles, including around confidentiality and stakeholder engagement.</t>
  </si>
  <si>
    <t>1.2.1.5</t>
  </si>
  <si>
    <t>Carry out regular reviews of the complaints resolution mechanism to assess whether the mechanism is effective to address complaints received.  This includes a review of complaints received and actions/ timelines to address these.  Share findings of the review with senior management and use these to further improve the mechanism.</t>
  </si>
  <si>
    <t>1.2.1.6</t>
  </si>
  <si>
    <t>As part of the review process (1.2.1.5), include input from affected communities and other key stakeholders on their views around effectiveness and accessibility of the complaints mechanism (see Section 7. Community Rights and Participation)</t>
  </si>
  <si>
    <t>Remediation</t>
  </si>
  <si>
    <t>1.3.1</t>
  </si>
  <si>
    <t>Processes are in place to remediate adverse human rights impacts (including labour rights) that the Entity causes or contributes to, in line with the UN Guiding Principles on Business and Human Rights.</t>
  </si>
  <si>
    <t>1.3.1.1</t>
  </si>
  <si>
    <t>Where the Entity may cause or contribute to adverse human rights impacts (including labour rights violations), the Entity shall have processes in place to provide remedy (either directly or in collaboration with others). This includes:
a.	Any labour rights violations or adverse human rights impacts identified are ceased immediately;
b.	Victims are provided with critical care and safeguarding;
c.	Fair and independent investigations are carried out, with the aim to address root causes and prevent reoccurrence;
d.	Legal and judicial mechanisms are notified of violations, as required under applicable law. Engagement is sought with other judicial and non-judicial mechanisms as appropriate e.g. labour inspectorates, worker unions, etc.;  
e.	Confidentiality and protection of victims are maintained throughout.</t>
  </si>
  <si>
    <t>1.3.1.2</t>
  </si>
  <si>
    <t>Carry out at least every three years, an analysis of grievances and remediation actions taken and inform senior management on these outcomes (considering confidentiality and protection of victims and those raising concerns). Learnings from this review shall inform changes to internal policies/ processes and complaints mechanisms where appropriate.</t>
  </si>
  <si>
    <t>1.4</t>
  </si>
  <si>
    <t>Sustainability Reporting</t>
  </si>
  <si>
    <t>1.4.1</t>
  </si>
  <si>
    <t>The Entity reports publicly on its material environmental, social, and governance-related impacts.</t>
  </si>
  <si>
    <t>1.4.1.1</t>
  </si>
  <si>
    <t>Publicly disclose   
a.	The Entity's governance approach to environmental, social and economic impacts;
b.	Its material environmental, social and economic impacts related to criteria in this Standard;  
c.	An explanation of how material topics were identified.</t>
  </si>
  <si>
    <t>3.1</t>
  </si>
  <si>
    <t>1.5</t>
  </si>
  <si>
    <t xml:space="preserve">Business changes (Mergers, Acquisitions, Divestments, Closures) </t>
  </si>
  <si>
    <t>1.5.1</t>
  </si>
  <si>
    <t xml:space="preserve">The Entity identifies and addresses social and environmental impacts related to merger/ acquisition or divestment activities </t>
  </si>
  <si>
    <t>1.5.1.1</t>
  </si>
  <si>
    <t>In carrying out due diligence processes for mergers and acquisitions and divestments, review its environmental, social and governance practices related to this Standard, including those associated with legacy impacts.</t>
  </si>
  <si>
    <t>In some cases</t>
  </si>
  <si>
    <t>2.9</t>
  </si>
  <si>
    <t>1.5.1.2</t>
  </si>
  <si>
    <t>Share information regarding the material environmental, social and governance impacts of legacy operations on affected communities to these communities.</t>
  </si>
  <si>
    <t>1.5.1.3</t>
  </si>
  <si>
    <t>Implement a plan, developed in consultation with affected communities and other key stakeholders, to mitigate the material environmental, social and governance impacts of legacy operations. Share progress against the plan at least annually with affected communities and other key stakeholders.</t>
  </si>
  <si>
    <t>1.5.1.4</t>
  </si>
  <si>
    <t>Implement measures so that in any divestment scenario, financial provisions or financial assurances under the mine closure plan (see 9.1.1.1) either remain in place or are replaced by the incoming party.</t>
  </si>
  <si>
    <t>Major change</t>
  </si>
  <si>
    <t>8.7</t>
  </si>
  <si>
    <t>1.5.2</t>
  </si>
  <si>
    <t xml:space="preserve">Closure of operations are planned and managed effectively to mitigate negative social and environmental impacts related to the closure </t>
  </si>
  <si>
    <t>1.5.2.1</t>
  </si>
  <si>
    <t xml:space="preserve">Identify material social and environmental risks relating to the closure of any sites. Where material risk(s) are identified, the Entity shall develop a closure plan addressing those risks. </t>
  </si>
  <si>
    <t>2.10</t>
  </si>
  <si>
    <t>Mine Closure is covered separately under Section 9: Mine Closure</t>
  </si>
  <si>
    <t>1.5.2.2</t>
  </si>
  <si>
    <t>Develop the closure plan in consultation with affected communities and other stakeholders.</t>
  </si>
  <si>
    <t>1.5.2.3</t>
  </si>
  <si>
    <t>Within the closure plan (1.5.2.1), incorporate technical closure requirements for bauxite residue storage facilities, to ensure safe storage and to prevent uncontrolled release of residues or leachate. This shall include, where relevant:
a.	Land use objectives;
b.	Permanent containment strategy (capping/cover design);
c.	Dewatering and consolidation of residue;
d.	Seepage and leachate control;
e.	Water balance and drainage management;
f.	Water discharge quality management;
g.	Landform reshaping;
h.	Geotechnical stability analysis;
i.	Revegetation;
j.	Long-term integrity design (e.g. 50+ years).</t>
  </si>
  <si>
    <t>1.5.2.4</t>
  </si>
  <si>
    <t>Develop a monitoring and maintenance regime, including funding/resourcing for the post-closure period, which includes monitoring against the closure plan (as per 1.5.2.3).</t>
  </si>
  <si>
    <t>Requirement  (The Entity shall…)</t>
  </si>
  <si>
    <t>Defining the area of influence</t>
  </si>
  <si>
    <t>2.1.1</t>
  </si>
  <si>
    <t>The Entity identifies and documents its area of influence</t>
  </si>
  <si>
    <t>2.1.1.1</t>
  </si>
  <si>
    <r>
      <t xml:space="preserve">Identify and document the Entity's </t>
    </r>
    <r>
      <rPr>
        <u/>
        <sz val="10"/>
        <rFont val="Calibri"/>
        <family val="2"/>
      </rPr>
      <t>area of influence,</t>
    </r>
    <r>
      <rPr>
        <sz val="10"/>
        <rFont val="Calibri"/>
        <family val="2"/>
      </rPr>
      <t xml:space="preserve"> in line with the definitions and guidance provided in this standard.</t>
    </r>
  </si>
  <si>
    <t>Risk assessments</t>
  </si>
  <si>
    <t>2.2.1</t>
  </si>
  <si>
    <t>The Entity understands its key environmental and social risks (including human rights)</t>
  </si>
  <si>
    <t>2.2.1.1</t>
  </si>
  <si>
    <t xml:space="preserve">Implement a risk assessment to identify key social and environmental risks under its area of influence and document the findings. Review the risk assessment and findings at least annually (or more often upon a control gap or significant business change). </t>
  </si>
  <si>
    <t>2.2.1.2</t>
  </si>
  <si>
    <t xml:space="preserve">As part of the risk assessment, include a scoping exercise to identify its nature-related impacts, dependencies, risks and opportunities. These findings shall be incorporated into the biodiversity management plans and/or other nature-related management plans as relevant (see Section 5.1) </t>
  </si>
  <si>
    <t>Health, Safety, and Environment (HSE) management systems</t>
  </si>
  <si>
    <t>2.3.1</t>
  </si>
  <si>
    <t>Management systems are in place to enhance Health, Safety, and Environmental performance and to monitor/ address impacts in these areas</t>
  </si>
  <si>
    <t>2.3.1.1</t>
  </si>
  <si>
    <t xml:space="preserve">Implement a documented management system (or systems) covering environmental risks (as identified through the risk assessment), and opportunities. The system(s) shall include the following components:  
a. Organizational context; 
b.Leadership &amp; worker participation; 
c.Planning and procedures; 
d.Support (sufficient resources, competence, and communication, including documented processes); 
e.Operation (with clear roles &amp; responsibilities defined); 
f.Performance evaluation / monitoring/ management reviews; 
g.Improvement. </t>
  </si>
  <si>
    <t>2.3.1.2</t>
  </si>
  <si>
    <t xml:space="preserve">Implement a documented management system (or systems) covering health and safety risks (as identified through the risk assessment), and opportunities. The system(s) shall include the following components:  
a. Organizational context; 
b.Leadership &amp; worker participation; 
c.Planning and procedures; 
d.Support (sufficient resources, competence, and communication, including documented processes); 
e.Operation (with clear roles &amp; responsibilities defined); 
f.Performance evaluation / monitoring/ management reviews; 
g.Improvement. </t>
  </si>
  <si>
    <t>11.1</t>
  </si>
  <si>
    <t>Human rights due diligence (own operations)</t>
  </si>
  <si>
    <t>2.4.1</t>
  </si>
  <si>
    <t>Systems are in place to identify and address risks to human rights resulting from the Entity’s own operations, in line with the UN Guiding Principles on Business and Human Rights</t>
  </si>
  <si>
    <t>2.4.1.1</t>
  </si>
  <si>
    <t xml:space="preserve">Develop and implement a policy to respect human rights and observe the UN Guiding Principles on Business and Human Rights (UNGPs). </t>
  </si>
  <si>
    <t>9.1</t>
  </si>
  <si>
    <t>2.4.1.2</t>
  </si>
  <si>
    <t>Implement a risk-based due diligence process, consistent with the UNGPs, to identify and assess human rights risks and impacts caused or contributed to by the Entity’s own operations.</t>
  </si>
  <si>
    <t>2.3 and 9.1</t>
  </si>
  <si>
    <t>2.4.1.3</t>
  </si>
  <si>
    <t xml:space="preserve">Implement a plan to prevent, mitigate and remediate human rights impacts (as identified in 2.4.1.2); this includes designating clear roles and ensuring competency of responsible personnel. </t>
  </si>
  <si>
    <t>2.4.1.4</t>
  </si>
  <si>
    <t xml:space="preserve">Review the human rights due diligence process and plan at least every 5 years, incorporating learnings from: 
a. Risk and impact assessments; 
b.Complaints received and the review of the complaints resolution mechanism (See 1.2); 
c.Input from consultation with affected communities and other key stakeholders (see Section 7); 
d. Input from workers or workers’ representatives (see section 8). </t>
  </si>
  <si>
    <t>2.4.1.5</t>
  </si>
  <si>
    <t xml:space="preserve">Document findings from the review (2.4.1.4), including any improvements or changes made to the human rights due diligence process. </t>
  </si>
  <si>
    <t>Emergency preparedness</t>
  </si>
  <si>
    <t>2.5.1</t>
  </si>
  <si>
    <t>Processes are in place to prepare for emergency scenarios</t>
  </si>
  <si>
    <t>2.5.1.1</t>
  </si>
  <si>
    <t>Develop and implement site-specific emergency response plans to address credible potential scenarios, with the aim of avoiding and minimising any harm to workers, communities, the environment and property.</t>
  </si>
  <si>
    <t>2.5.1.2</t>
  </si>
  <si>
    <t>Provide training to internal teams on awareness and implementation of the emergency response plans</t>
  </si>
  <si>
    <t>2.5.1.3</t>
  </si>
  <si>
    <t>Communicate key information from the emergency response plan, as appropriate:
a.	to public authorities/ emergency response teams;
b.	to potentially affected communities, in an accessible format.</t>
  </si>
  <si>
    <t>2.5.2</t>
  </si>
  <si>
    <t>The Entity prepares for potential suspensions of operations</t>
  </si>
  <si>
    <t>2.5.2.1</t>
  </si>
  <si>
    <t xml:space="preserve">Develop a business resilience plan/s to address cases where operations may need to be suspended or altered due to factors outside the Entity’s control (e.g. natural disasters), including addressing social and environmental impacts of such changes.  </t>
  </si>
  <si>
    <t>Impacts of new projects and major changes</t>
  </si>
  <si>
    <t>2.6.1</t>
  </si>
  <si>
    <t>Comprehensive environmental and social impact assessments (ESIAs) are carried out for all new projects and major changes</t>
  </si>
  <si>
    <t>2.6.1.1</t>
  </si>
  <si>
    <r>
      <t xml:space="preserve">Engage </t>
    </r>
    <r>
      <rPr>
        <u/>
        <sz val="10"/>
        <color theme="1"/>
        <rFont val="Calibri"/>
        <family val="2"/>
      </rPr>
      <t>qualified specialists</t>
    </r>
    <r>
      <rPr>
        <sz val="10"/>
        <color theme="1"/>
        <rFont val="Calibri"/>
        <family val="2"/>
      </rPr>
      <t xml:space="preserve"> to carry out an environmental and social impact assessment (ESIA) for any </t>
    </r>
    <r>
      <rPr>
        <u/>
        <sz val="10"/>
        <color theme="1"/>
        <rFont val="Calibri"/>
        <family val="2"/>
      </rPr>
      <t>new projects or major changes</t>
    </r>
    <r>
      <rPr>
        <sz val="10"/>
        <color theme="1"/>
        <rFont val="Calibri"/>
        <family val="2"/>
      </rPr>
      <t xml:space="preserve"> to existing operations or facilities. This shall include cumulative impacts, including legacy operations and impacts from other sectors and activities</t>
    </r>
  </si>
  <si>
    <t xml:space="preserve">Applicable where there are new projects or major changes </t>
  </si>
  <si>
    <t>2.6.1.2</t>
  </si>
  <si>
    <t>Where there are potential human rights risks identified (as per the general risk assessment in 2.1 or the ESIA in 2.6.1.1), engage qualified specialists to carry out a human rights impact assessment (HRIA), for any new projects or major changes to existing operations or facilities. This includes:
a.	A gender analysis;
b. An assessment of rights of Indigenous Peoples’ where relevant;
c. Consideration of cumulative impacts, including legacy operations and impacts from other sectors and activities.</t>
  </si>
  <si>
    <t>Risk-based</t>
  </si>
  <si>
    <t>2.6.1.3</t>
  </si>
  <si>
    <t>Carry out impact assessments as per 2.6.1.1/2.6.1.2 with participation and input from affected communities, and local civil society organisations and institutions (where relevant).</t>
  </si>
  <si>
    <t>2.6.1.4</t>
  </si>
  <si>
    <t xml:space="preserve">Share the outcomes of the impact assessment with affected communities in an accessible format and provide opportunities for feedback and to raise grievances (see Complaints Resolution Mechanism, section 1.2). </t>
  </si>
  <si>
    <t>2.6.2</t>
  </si>
  <si>
    <t>Significant social and environmental risks and impacts arising from new projects and major changes are effectively managed</t>
  </si>
  <si>
    <t>2.6.2.1</t>
  </si>
  <si>
    <t>For any new projects or major changes, develop and implement a management plan/s to address significant impacts as per the environmental and social impact assessment (ESIA) and human rights impact assessment(HRIA), where relevant. This plan shall: 
a.	Include input from qualified specialists.
b.	Be developed in consultation with affected communities.
c.	Consider specific impacts on vulnerable or marginalized groups.</t>
  </si>
  <si>
    <t>2.5</t>
  </si>
  <si>
    <t>2.6.2.2</t>
  </si>
  <si>
    <t>In planning new projects or major changes, consider alternatives to avoid or at least minimize the risks of physical or economic displacement, while balancing environmental, social, and financial costs and benefits</t>
  </si>
  <si>
    <t>9.6</t>
  </si>
  <si>
    <t>Applicable where there are new projects or major changes which lead to risks of  displacement</t>
  </si>
  <si>
    <t>2.6.2.3</t>
  </si>
  <si>
    <t>Where new projects or major changes pose significant risks to affected communities, the Entity shall begin a preliminary development process  with the aim to establish a community agreement:
a.	Through a mutually-agreed process and within an expected 2-year timeframe.  
b.	Where there are affected Indigenous Peoples, this shall be carried out in line with Free, Prior, and Informed Consent processes as per 7.6: Free Prior and Informed Consent</t>
  </si>
  <si>
    <t>Applicable where there are new projects or major changes which pose significant risks or impacts on affected communities</t>
  </si>
  <si>
    <t>2.6.2.4</t>
  </si>
  <si>
    <t xml:space="preserve">Monitor progress against the plan (as per 2.6.2.1) and share updates with affected communities and other key stakeholders at least every two years in an accessible format.  </t>
  </si>
  <si>
    <t>Responsible Sourcing</t>
  </si>
  <si>
    <t>3.1.1</t>
  </si>
  <si>
    <t xml:space="preserve">Embed responsible business conduct into supply chain due diligence policy and management systems. </t>
  </si>
  <si>
    <t>3.1.1.1</t>
  </si>
  <si>
    <t>Implement an integrated or stand-alone responsible sourcing policy on Responsible Business Conduct (RBC) issues associated with the Entity’s supply chains (relevant to sourcing of primary aluminium as well as scrap)</t>
  </si>
  <si>
    <t>2.4a and 9.1a</t>
  </si>
  <si>
    <t>3.1.2</t>
  </si>
  <si>
    <t>3.1.1.2</t>
  </si>
  <si>
    <t xml:space="preserve">Incorporate supply chain due diligence and RBC expectations and policies into engagement with suppliers and other business relationships. </t>
  </si>
  <si>
    <t>Identify, assess and prioritize RBC issues in supply chains</t>
  </si>
  <si>
    <t>3.1.2.1</t>
  </si>
  <si>
    <t xml:space="preserve">Carry out a scoping exercise with the objective of understanding RBC issues related to the Entity’s supply chains. </t>
  </si>
  <si>
    <t>3.1.2.2</t>
  </si>
  <si>
    <t xml:space="preserve">Carry out iterative, in-depth assessments of RBC risk areas, including but not limited to the non-exhaustive list of RBC risk categories in Table 11, covering the Entity’s supply chain and business relationships. </t>
  </si>
  <si>
    <t>9.1b</t>
  </si>
  <si>
    <t>3.1.2.3</t>
  </si>
  <si>
    <t>Determine whether the Entity has caused or contributed to an adverse impact, or is directly linked to an adverse impact, through its supply chain.</t>
  </si>
  <si>
    <t>3.1.2.4</t>
  </si>
  <si>
    <t xml:space="preserve">Prioritise the Entity’s RBC issues based on their severity and likelihood.  </t>
  </si>
  <si>
    <t>3.1.3</t>
  </si>
  <si>
    <t>Implement an action plan for prevention and mitigation of prioritised RBC issues.</t>
  </si>
  <si>
    <t>3.1.3.1</t>
  </si>
  <si>
    <t>Devise and adopt an action plan to prevent or mitigate the prioritised RBC issues.</t>
  </si>
  <si>
    <t>3.1.3.2</t>
  </si>
  <si>
    <t>Cease or modify the Entity’s actions that are causing or contributing to adverse impacts.</t>
  </si>
  <si>
    <t>3.1.3.3</t>
  </si>
  <si>
    <t xml:space="preserve">Use leverage to influence business relationships that are causing or contributing to adverse impacts. </t>
  </si>
  <si>
    <t>3.1.3.4</t>
  </si>
  <si>
    <t>Respond to the prioritised RBC issues associated with the Entity’s business relationships through:
a. Continuation of the relationship via ongoing prevention, mitigation and remedy efforts; 
b. Temporary suspension of the relationship while pursuing ongoing prevention, mitigation and remedy efforts; or  
c. Disengagement with the business relationship after failed attempts at prevention or mitigation, or where prevention or mitigation is not feasible, or because of the severity of the adverse impact. </t>
  </si>
  <si>
    <t>3.1.3.5</t>
  </si>
  <si>
    <t xml:space="preserve">When deciding to disengage, the Entity shall:
a. Assess the potential social and economic adverse impacts of disengagement;   
b. Formulate and implement an exit plan in consultation with affected stakeholders and  
c. Communicate to business relationships the decision to disengage with sufficient notice. </t>
  </si>
  <si>
    <t>3.1.4</t>
  </si>
  <si>
    <t>Monitor and track the implementation of the action plan(s)</t>
  </si>
  <si>
    <t>3.1.4.1</t>
  </si>
  <si>
    <t>Track implementation and effectiveness of the Entity’s own internal commitments, activities and goals on supply chain due diligence.</t>
  </si>
  <si>
    <t>3.1.4.2</t>
  </si>
  <si>
    <t>Conduct periodic documented evaluations to assess the effectiveness of the action plan(s), identify improvement needs and determine if risk prioritization requires updating.</t>
  </si>
  <si>
    <t>3.1.5</t>
  </si>
  <si>
    <t>Communicate how impacts are addressed</t>
  </si>
  <si>
    <t>3.1.5.1</t>
  </si>
  <si>
    <t>Publicly disclose the Entity’s supply chain due diligence processes including: prioritised RBC issues, planned prevention, mitigation and remediation actions, progress and results.</t>
  </si>
  <si>
    <t>3.1.5.2</t>
  </si>
  <si>
    <t>Communicate to impacted stakeholders and rightsholders, in a timely, culturally sensitive, and accessible manner, the information that is specifically relevant to them.</t>
  </si>
  <si>
    <t>3.1.6</t>
  </si>
  <si>
    <t>Remediate where appropriate </t>
  </si>
  <si>
    <t>3.1.6.1</t>
  </si>
  <si>
    <t>Where business enterprises identify that they have contributed to adverse impacts, the Entity shall provide for or cooperate in their remediation through legitimate processes.</t>
  </si>
  <si>
    <t>9.1d</t>
  </si>
  <si>
    <t>Responsible Sourcing (additional for scrap)</t>
  </si>
  <si>
    <t>3.2.1</t>
  </si>
  <si>
    <t xml:space="preserve">The Entity strengthens responsible and inclusive scrap sourcing practices by engaging relevant stakeholders and disclosing progress to address social and environmental risks in the aluminium recycling value chain  </t>
  </si>
  <si>
    <t>3.2.1.1</t>
  </si>
  <si>
    <t>LEADING PRACTICE: Implement a risk-based due diligence process for the Entity’s recycled content inputs, consistent with the five-step due diligence framework referenced in 3.1: Responsible sourcing and Criterion 3.3.1. This process shall address human rights and environmental risks associated with aluminium scrap and shall consider the type and country of origin of the scrap, as well as the Entity’s position in the value chain.</t>
  </si>
  <si>
    <t>3.2.2</t>
  </si>
  <si>
    <t>Establish effective stakeholder engagement strategies to ensure that the relevant stakeholders in the recycling value chain are effectively included</t>
  </si>
  <si>
    <t>3.2.2.1</t>
  </si>
  <si>
    <t>LEADING PRACTICE: Implement an education and training programme for employees on recycling value chain risks, their potential impacts and opportunities to reduce them.</t>
  </si>
  <si>
    <t>Entities that directly source scrap</t>
  </si>
  <si>
    <t>3.2.2.2</t>
  </si>
  <si>
    <t>LEADING PRACTICE: Include environmental, social, and governance (ESG) criteria in contracts with scrap suppliers (traders/aggregators).</t>
  </si>
  <si>
    <t>3.2.2.3</t>
  </si>
  <si>
    <t>LEADING PRACTICE: Develop and implement inclusive recycling practices that benefit waste pickers in the aluminium recycling value chain.</t>
  </si>
  <si>
    <t>3.2.2.4</t>
  </si>
  <si>
    <t>LEADING PRACTICE: Publicly disclose the Entity’s progress towards aligning policies and activities with the Fair Circularity Principles and the Harmonized Responsible Sourcing Framework for Recycled Materials.</t>
  </si>
  <si>
    <t>Sourcing from Conflict-Affected and High-Risk Areas</t>
  </si>
  <si>
    <t>3.3.1</t>
  </si>
  <si>
    <t>The Entity exercises risk-based Due Diligence over its aluminium supply chain in accordance with the OECD Due Diligence Guidance of Minerals from Conflicted-Affected and High-Risk Areas (OECD Guidance) in ways appropriate to its size and circumstances</t>
  </si>
  <si>
    <t>3.3.1.1</t>
  </si>
  <si>
    <t>Establish strong management systems, including a supply chain policy, responsibilities and resources, information gathering and supplier engagement. (Step 1)</t>
  </si>
  <si>
    <t>9.8</t>
  </si>
  <si>
    <t>3.3.1.2</t>
  </si>
  <si>
    <t>Identify and assess risks in the supply chain. (Step 2)</t>
  </si>
  <si>
    <t>3.3.1.3</t>
  </si>
  <si>
    <t>Design and implement a strategy to respond to identified risks. (Step 3)</t>
  </si>
  <si>
    <t>3.3.1.4</t>
  </si>
  <si>
    <t>Undergo an audit of due diligence practices. (Step 4)</t>
  </si>
  <si>
    <t>3.3.1.5</t>
  </si>
  <si>
    <t>Report annually on supply chain due diligence. (Step 5)</t>
  </si>
  <si>
    <t>Sharing supply chain information to support customer due diligence</t>
  </si>
  <si>
    <t>3.4.1</t>
  </si>
  <si>
    <t>The Entity provides information to customers in support of risk-based Due Diligence</t>
  </si>
  <si>
    <t>3.4.1.1</t>
  </si>
  <si>
    <t xml:space="preserve">Share with customers, upon request, information which can support identification and assessment of OECD Guidance related risks in the supply chain (3.3.1.2), unless where such disclosure is not feasible due to reasons of commercial confidentiality or market sensitivity. In accordance with the OECD Guidance: 
- For bauxite mining and alumina refining, this means sharing information on the bauxite’s country of origin with customers up to the aluminium smelter.  
- For aluminium re-melting/refining and post-casthouse (downstream), this means sharing information on the aluminium smelters in the Entity’s supply chain, including via any aluminium re-melters/refiners that source primary aluminium </t>
  </si>
  <si>
    <t>GHG emissions &amp; energy-related disclosures</t>
  </si>
  <si>
    <t>4.1.1</t>
  </si>
  <si>
    <t>Product carbon footprints cumulatively reflect corporate disclosures</t>
  </si>
  <si>
    <t>4.1.1.1</t>
  </si>
  <si>
    <t>Ensure that no relevant emissions remain unallocated to the carbon footprint of the Entity’s product portfolio in a given accounting period.</t>
  </si>
  <si>
    <t>4.1.2</t>
  </si>
  <si>
    <t>All material Greenhouse Gas (GHG) emission sources are regularly and publicly disclosed</t>
  </si>
  <si>
    <t>4.1.2.1</t>
  </si>
  <si>
    <t>Publicly disclose greenhouse gas (GHG) emissions inventories of business operations and supply chains.</t>
  </si>
  <si>
    <t>4.1.2.2</t>
  </si>
  <si>
    <t>Publicly disclose scopes 1 &amp; 2 and scope 3 (or equivalent) inventories separately.</t>
  </si>
  <si>
    <t>4.1.2.3</t>
  </si>
  <si>
    <t>4.1.2.4</t>
  </si>
  <si>
    <t>LEADING PRACTICE: Publicly disclose the major direct and indirect sources of emissions separately by process.</t>
  </si>
  <si>
    <t xml:space="preserve"> 4.1.2.5</t>
  </si>
  <si>
    <t>LEADING PRACTICE: Publicly disclose the emissions inventory of the Entity’s certification scope separately from other sources.</t>
  </si>
  <si>
    <t>4.1.3</t>
  </si>
  <si>
    <t>Energy use is regularly and publicly disclosed</t>
  </si>
  <si>
    <t>4.1.3.1</t>
  </si>
  <si>
    <t>Publicly disclose energy use data.</t>
  </si>
  <si>
    <t>4.1.3.2</t>
  </si>
  <si>
    <t>Obtain third-party verification of energy data prior to public disclosure.</t>
  </si>
  <si>
    <t>Smelter emissions</t>
  </si>
  <si>
    <t>OPTION A: 4.2.1</t>
  </si>
  <si>
    <t>Smelters with low emissions intensity are recognised and the highest emitting smelters are not eligible for Certification</t>
  </si>
  <si>
    <t>4.2.1.1</t>
  </si>
  <si>
    <t>Demonstrate that no smelter within the certification scope has an emissions intensity exceeding 11 t CO2e/t Al measured at output of the reduction process.</t>
  </si>
  <si>
    <t xml:space="preserve"> 4.2.1.2</t>
  </si>
  <si>
    <t>LEADING PRACTICE: Demonstrate that every smelter within the certification scope has an emissions intensity less than 5 t CO2e/t Al measured at output of the reduction process.</t>
  </si>
  <si>
    <t>New</t>
  </si>
  <si>
    <t>OPTION B: 4.2.1</t>
  </si>
  <si>
    <t>Smelters with lower emissions intensity are recognised</t>
  </si>
  <si>
    <t xml:space="preserve"> 4.2.1.1</t>
  </si>
  <si>
    <t>Net zero alignment</t>
  </si>
  <si>
    <t>4.3.1</t>
  </si>
  <si>
    <t>Climate transition plans are fit-for-purpose, publicly disclosed and incorporate Paris-aligned GHG emission reduction targets</t>
  </si>
  <si>
    <t>4.3.1.1</t>
  </si>
  <si>
    <t>Publicly disclose a credible climate transition plan, compatible with limiting global warming to 1.5°C, in line with the Paris Agreement.</t>
  </si>
  <si>
    <t>4.3.1.2</t>
  </si>
  <si>
    <t>Publicly disclose ASI Method (1.5 degree) aligned GHG pathways.</t>
  </si>
  <si>
    <t xml:space="preserve"> 4.3.1.3</t>
  </si>
  <si>
    <t>LEADING PRACTICE: Publicly disclose aluminium value chain-specific ASI Method (1.5 degree) aligned GHG pathways.</t>
  </si>
  <si>
    <t>4.3.2</t>
  </si>
  <si>
    <t>Near-term GHG emissions reduction performance is aligned with the Entity’s targets</t>
  </si>
  <si>
    <t>4.3.2.1</t>
  </si>
  <si>
    <t xml:space="preserve">Demonstrate that emissions performance in the target year is within 10% of the target(s) disclosed in the climate transition plan (4.3.1.1). </t>
  </si>
  <si>
    <t>5.3  and 5.4</t>
  </si>
  <si>
    <t>Only applicable at audits conducted after near-term target year</t>
  </si>
  <si>
    <t>4.3.2.2</t>
  </si>
  <si>
    <t>Demonstrate that cradle-to-gate emissions intensity has been reduced by a production weighted average of 1% per operating year since the baseline year.</t>
  </si>
  <si>
    <t>4.3.2.3</t>
  </si>
  <si>
    <t>Demonstrate that cradle-to-gate emissions intensity has been reduced by a production weighted average of 2% per operating year since the baseline year.</t>
  </si>
  <si>
    <t>Not applicable to Entities that can  demonstrate conformance with 4.2.1.2 (Leading Practice)</t>
  </si>
  <si>
    <t>4.3.2.4</t>
  </si>
  <si>
    <t>Demonstrate that the Entity has either:
a.Maintained an average carbon footprint of procured aluminium (including scrap or recycled metal) below 4 t CO2e/t Al over the prior 3 years, or
b.Increased the share of lower carbon primary aluminium and/or recycled aluminium in its input mix by an average of 2% per annum over the prior 3 years.</t>
  </si>
  <si>
    <t>Not applicable  to Entities that can demonstrate conformance with 4.3.2.6 (Leading Practice)</t>
  </si>
  <si>
    <t>4.3.2.5</t>
  </si>
  <si>
    <t>Demonstrate that the Entity has either:
a. Maintained an average carbon footprint of procured aluminium below 4 t CO2e/t Al over the prior 3 years, or
b. Reduced the carbon footprint of procured aluminium by an average of 2% per year [since 2025].</t>
  </si>
  <si>
    <t xml:space="preserve"> 4.3.2.6</t>
  </si>
  <si>
    <t>LEADING PRACTICE: Demonstrate that the Entity was within 10% of its disclosed 1.5 degree aligned GHG Pathway at any point in the 3 years prior.</t>
  </si>
  <si>
    <t>5.3 and 5.4</t>
  </si>
  <si>
    <t>Applicable  to Entities that can demonstrate conformance with 4.3.1.2 or 4.3.1.3 (Leading Practice)</t>
  </si>
  <si>
    <t>4.3.3</t>
  </si>
  <si>
    <t>Financial resources and investments are appropriate to the achievement of Paris-aligned emissions reduction targets</t>
  </si>
  <si>
    <t>4.3.3.1</t>
  </si>
  <si>
    <t>Demonstrate that the Entity has allocated the required financial resources articulated in the climate transition plan for achievement of near-term target(s).</t>
  </si>
  <si>
    <t xml:space="preserve"> 4.3.3.2</t>
  </si>
  <si>
    <t>LEADING PRACTICE: Demonstrate that the Entity has approved sufficient investments for the viability of climate transition plan mid-term target(s).</t>
  </si>
  <si>
    <t>4.3.4</t>
  </si>
  <si>
    <t>The potential indirect climate impact of changes to products and investments is understood and mitigated</t>
  </si>
  <si>
    <t xml:space="preserve"> 4.3.4.1</t>
  </si>
  <si>
    <t>LEADING PRACTICE: Analyse the downstream climate impacts of changes to the Entity’s product portfolios and investments.</t>
  </si>
  <si>
    <t>4.3.4.2</t>
  </si>
  <si>
    <t>LEADING PRACTICE: Implement systems to mitigate downstream climate impacts when making significant business decisions about product development, sales and investments.</t>
  </si>
  <si>
    <t>4.3.5</t>
  </si>
  <si>
    <t>Paris-aligned emissions removals actions are enabled and incentivised</t>
  </si>
  <si>
    <t>4.3.5.1</t>
  </si>
  <si>
    <t>Demonstrate that the Entity has estimated its total cumulative corporate emissions since the year 2000 or year of production/acquisition, whichever is the latter.</t>
  </si>
  <si>
    <t>4.3.5.2</t>
  </si>
  <si>
    <t>By 2030 take responsibility for the impact of 1% or more of ongoing emissions (scopes 1, 2, and 3) over the near-term target timeframe through supplementary climate contributions.</t>
  </si>
  <si>
    <r>
      <t xml:space="preserve">Applicable to Entities within ASI Members that are </t>
    </r>
    <r>
      <rPr>
        <u/>
        <sz val="10"/>
        <color theme="1"/>
        <rFont val="Calibri"/>
        <family val="2"/>
      </rPr>
      <t>not</t>
    </r>
    <r>
      <rPr>
        <sz val="10"/>
        <color theme="1"/>
        <rFont val="Calibri"/>
        <family val="2"/>
      </rPr>
      <t xml:space="preserve"> classified as Small or Micro;
Only applicable  for audits conducted after 2030</t>
    </r>
  </si>
  <si>
    <t xml:space="preserve"> 4.3.5.3</t>
  </si>
  <si>
    <t>LEADING PRACTICE: Include near- and long-term emission removals targets in the Climate Transition Plan, reaching at least 100% of ongoing emissions (scopes 1, 2, and 3) by 2050.</t>
  </si>
  <si>
    <t>Climate risk management</t>
  </si>
  <si>
    <t>4.4.1</t>
  </si>
  <si>
    <t>Adaptation plans are implemented, where appropriate, to manage climate related risks</t>
  </si>
  <si>
    <t>4.4.1.1</t>
  </si>
  <si>
    <t>Integrate adaptation and resilience into the climate transition plan.</t>
  </si>
  <si>
    <t xml:space="preserve"> 4.4.1.2</t>
  </si>
  <si>
    <t>LEADING PRACTICE: Undertake comprehensive climate risk management, either as a discrete management system or integrated into other management systems.</t>
  </si>
  <si>
    <t>Biodiversity and Ecosystem Services</t>
  </si>
  <si>
    <t>5.1.1</t>
  </si>
  <si>
    <t xml:space="preserve">The Entity carries our a site-level impact assessment to understand its impacts on biodiversity </t>
  </si>
  <si>
    <t>5.1.1.1</t>
  </si>
  <si>
    <t>Carry out a biodiversity impact assessment including impacts through land use and activities. This assessment shall:
a. Utilise qualified specialists;
b. Incorporate consultation with affected communities and other relevant stakeholders;
c. Establish a biodiversity baseline using a credible methodology;
d. Consider impacts within the area of influence, including cumulative impacts on biodiversity;
Consider the feasibility and opportunity to mitigate identified impacts, in line with the biodiversity mitigation hierarchy (including an assessment of residual impacts on natural and critical habitats);
Consider, where relevant, the impacts of noise, vibration, light, dust, heat and emissions on local fauna and flora (non-exhaustive list);
g. Consider impacts of invasive alien species</t>
  </si>
  <si>
    <t>Major Change</t>
  </si>
  <si>
    <t>8.1</t>
  </si>
  <si>
    <t>Applicability:  All mining/ refining + Any other Entities with material risks related to biodiversity</t>
  </si>
  <si>
    <t>5.1.1.2</t>
  </si>
  <si>
    <t>LEADING PRACTICE: Publicly disclose a summary of the findings of the biodiversity impact assessment.</t>
  </si>
  <si>
    <t>5.1.2</t>
  </si>
  <si>
    <t>The Entity develops and implements a mangement plan to address impacts on biodiversity and ecosystem services</t>
  </si>
  <si>
    <t>5.1.2.1</t>
  </si>
  <si>
    <t xml:space="preserve">Develop and implement a biodiversity management plan to mitigate any material risks or identified residual impacts to biodiversity or impacted biodiversity features (as per 1.1). Development of the plan shall: 
a. Utilise qualified specialists; 
b. Incorporate consultation with affected communities and any other relevant stakeholder (where present); 
c. Apply the biodiversity mitigation hierarchy and demonstrate how measures are prioritised to first avoid and then minimise impacts.  </t>
  </si>
  <si>
    <t>8.2</t>
  </si>
  <si>
    <t>5.1.2.2</t>
  </si>
  <si>
    <t>Incorporate into the biodiversity management plan a commitment, timeline, and measures to achieve no net loss or net gain, for residual impacts. This includes: 
a. Clear publicly disclosed methodology and metrics;
b. Use of 2020 as baseline year for existing operations, and pre-impact baseline for new operations;
c. Specific actions and programmes with deadlines and adequate resourcing to achieve progress towards targets;
d. Anticipated completion date for achieving no net loss or net gain; for bauxite mining operations, this shall be by completion of closure.</t>
  </si>
  <si>
    <t>5.1.2.3</t>
  </si>
  <si>
    <t>Set time-bound targets towards achieving no net loss or net gain and measure progress against these targets.</t>
  </si>
  <si>
    <t>5.1.2.4</t>
  </si>
  <si>
    <t>Publicly disclose the biodiversity management plan.</t>
  </si>
  <si>
    <t>5.1.2.5</t>
  </si>
  <si>
    <t xml:space="preserve">LEADING PRACTICE: Demonstrate active engagement with other stakeholders to manage biodiversity or ecosystem services at a landscape or community level (beyond site boundaries). </t>
  </si>
  <si>
    <t>5.1.3</t>
  </si>
  <si>
    <t xml:space="preserve">The Entity measures progress and evidences biodiversity outcomes and improvements </t>
  </si>
  <si>
    <t>5.1.3.1</t>
  </si>
  <si>
    <t>Implement a monitoring programme to evaluate the effectiveness of the biodiversity management plan.</t>
  </si>
  <si>
    <t>5.1.3.2</t>
  </si>
  <si>
    <t>Publicly disclose progress against the biodiversity management plan.</t>
  </si>
  <si>
    <t>5.1.3.3</t>
  </si>
  <si>
    <t>LEADING PRACTICE: Demonstrate evidence of implemented measures/actions and positive trends against interim indicators for biodiversity over the preceding three year-period, using credible measurement frameworks, in line with the targets set in the Biodiversity Management Plan.</t>
  </si>
  <si>
    <t>5.1.3.4</t>
  </si>
  <si>
    <t>LEADING PRACTICE: Collaborate with affected communities and other relevant stakeholders to combine traditional ecological knowledge with other information sources and carry out community-led monitoring of impacts on biodiversity over time.</t>
  </si>
  <si>
    <t>5.1.4</t>
  </si>
  <si>
    <t>The Entity identifies, manages and mitigates material impacts on priority ecosystem services</t>
  </si>
  <si>
    <t>5.1.4.1</t>
  </si>
  <si>
    <t>Where the Entity contributes to or is likely to impact priority ecosystem services in the area of influence, undertake a systemic review to identify these impacts, in consultation with affected communities and other key stakeholders (including Indigenous Peoples where present).</t>
  </si>
  <si>
    <t>5.1.4.2</t>
  </si>
  <si>
    <t>Ensure that maintenance and, where feasible, enhancement of priority ecosystem services is addressed in the relevant management plan (as per 5.1),   and carry out regular monitoring to measure impacts on ecosystem services over time.</t>
  </si>
  <si>
    <t>8.3</t>
  </si>
  <si>
    <t>Biodiversity and Ecosystem Services - all other Entities/no material biodiversity risks identified</t>
  </si>
  <si>
    <t>5.1.5</t>
  </si>
  <si>
    <t>The Entity takes steps to improve biodiversity and/or ecosystem services within its own operations, surrounding areas, or value chain</t>
  </si>
  <si>
    <t>5.1.5.1</t>
  </si>
  <si>
    <t>Implement measures to either:
a.improve biodiversity within its own sites and operations; and/or
b.collaborate with other organisations or stakeholders to improve biodiversity and/or priority ecosystem services in the local community or surrounding areas; and/or
c.collaborate with suppliers or through multi-stakeholder initiatives to address biodiversity risks in the supply chain [See section 3. Responsible Sourcing requirements, which covers due diligence around environmental impacts in the supply chain].</t>
  </si>
  <si>
    <r>
      <t>Applicability: All Entities (</t>
    </r>
    <r>
      <rPr>
        <u/>
        <sz val="10"/>
        <color theme="1"/>
        <rFont val="Calibri"/>
        <family val="2"/>
      </rPr>
      <t>excluding</t>
    </r>
    <r>
      <rPr>
        <sz val="10"/>
        <color theme="1"/>
        <rFont val="Calibri"/>
        <family val="2"/>
      </rPr>
      <t xml:space="preserve"> mining/ refining/ those with material risks related to biodiversity, as per 5.1.1.1</t>
    </r>
  </si>
  <si>
    <t>Water Stewardship</t>
  </si>
  <si>
    <t>5.2.1</t>
  </si>
  <si>
    <t>The Entity carries out a site level assessment to understand its impacts on water</t>
  </si>
  <si>
    <t>5.2.1.1</t>
  </si>
  <si>
    <t>If material risks to water quality and/or availability are identified within a catchment, then the Entity shall carry out a site level assessment of material risks identified. This assessment shall:
a.	Consider risks within the area of influence, including cumulative impacts of water use and discharge;
b.	Utilise qualified specialists; 
c.	Incorporate consultation with affected communities and other relevant stakeholders (where relevant).</t>
  </si>
  <si>
    <t>7.1</t>
  </si>
  <si>
    <t xml:space="preserve">Applicability: Mining + Any other Entities with material risks related to water </t>
  </si>
  <si>
    <t>5.2.1.2</t>
  </si>
  <si>
    <t>Where material impacts on water quality or availability are identified, the Entity shall inform affected communities and other relevant stakeholders of these impacts and proposed mitigation measures and monitoring.</t>
  </si>
  <si>
    <t>5.2.1.3</t>
  </si>
  <si>
    <t>LEADING PRACTICE: In carrying out the risk assessment, consider impacts on the water catchment area, using established frameworks or methodologies.</t>
  </si>
  <si>
    <t>Applicability: Excludes mining  where this is a minimum requirement under 5.2.1.1</t>
  </si>
  <si>
    <t>5.2.1.4</t>
  </si>
  <si>
    <t>Publicly disclose on an annual basis:
a.	Material discharges to water (Entity’s own activities)and
b.	Water withdrawal and use by source and type</t>
  </si>
  <si>
    <t>6.2 and 7.1</t>
  </si>
  <si>
    <t>5.2.2</t>
  </si>
  <si>
    <t xml:space="preserve">The Entity develops and implements a management plan to address water-related risks and impacts </t>
  </si>
  <si>
    <t>5.2.2.1</t>
  </si>
  <si>
    <t>Develop and implement a water management plan to address water-related risks. Development of the plan shall:
a.	Utilise qualified specialist(s) (including Indigenous Peoples where relevant);
b.	Incorporate consultation with affected communities, and other relevant stakeholders (where relevant);
c.	Include collaboration with stakeholders at catchment level to set long term plans towards sustainable water use;
d.	Set context-specific water targets.</t>
  </si>
  <si>
    <t>7.2</t>
  </si>
  <si>
    <t>5.2.2.2</t>
  </si>
  <si>
    <t>LEADING PRACTICE: Explicitly address climate-related risks to water availability and quality as part of its climate risk management approach (see criterion 4.4.1 under ’Climate’).</t>
  </si>
  <si>
    <t>5.2.2.3</t>
  </si>
  <si>
    <t>LEADING PRACTICE: Maintain a water balance as per ICMM (International Council on Mining and Metals) guidelines.</t>
  </si>
  <si>
    <t>5.2.2.4</t>
  </si>
  <si>
    <t>LEADING PRACTICE: Hold valid certification against the AWS International Water Stewardship Standard for any sites with material impacts on water/ located in a water-stressed region.</t>
  </si>
  <si>
    <t>5.2.3</t>
  </si>
  <si>
    <t>The Entity measures progress and evidences water outcomes and improvements</t>
  </si>
  <si>
    <t>5.2.3.1</t>
  </si>
  <si>
    <t>Implement a monitoring programme to evaluate the effectiveness of the water management plan, including groundwater levels and water quality as applicable.</t>
  </si>
  <si>
    <t>5.2.3.2</t>
  </si>
  <si>
    <t>LEADING PRACTICE: Demonstrate improvements against context-specific targets as per the water management plan</t>
  </si>
  <si>
    <t>5.2.3.3</t>
  </si>
  <si>
    <t>LEADING PRACTICE: Demonstrate that for preceding three-year period, there were no exceedance of thresholds stated in its environmental permits of key pollutants threshold for discharges.</t>
  </si>
  <si>
    <t>5.2.3.4</t>
  </si>
  <si>
    <t>LEADING PRACTICE: Implement SBTN (Science Based Target Network)-validated freshwater targets for all its sites with material risks to water availability.</t>
  </si>
  <si>
    <t>5.2.4</t>
  </si>
  <si>
    <t>The Entity implements a strategy to maximise water recycling and reduce freshwater consumption</t>
  </si>
  <si>
    <t>5.2.4.1</t>
  </si>
  <si>
    <t>LEADING PRACTICE: Develop and implement a water reuse/recycling strategy that reduces reliance on freshwater withdrawals by integrating closed-loop water recycling processes into production and cooling systems.  As part of the strategy:
a.	Include measurable targets.
b.	For residues generated as part of the water recycling, characterise and manage residues from water recycling processes in line with the waste management hierarchy.
c.	For residues generated as part of the water recycling, monitor the proportion of residues valorised vs disposed.</t>
  </si>
  <si>
    <t>5.2.4.2</t>
  </si>
  <si>
    <t>LEADING PRACTICE: Publicly disclose water reuse/recycle volumes for:
a.	All sites (as an aggregated total)
b.	All sites situated in areas of water stress (as an aggregated total)</t>
  </si>
  <si>
    <t>Air Quality</t>
  </si>
  <si>
    <t>5.3.1</t>
  </si>
  <si>
    <t>The Entity develops and implements a management plan to address risks to air quality</t>
  </si>
  <si>
    <t>5.3.1.1</t>
  </si>
  <si>
    <t>If material risks to air quality are identified, develop and implement an air quality management plan to address these risks, which includes targets for air quality and/or emissions to air.
Where relevant, incorporate consultation with affected communities and other relevant stakeholders in developing the plan and targets.</t>
  </si>
  <si>
    <t>6.1</t>
  </si>
  <si>
    <t>Applicability: Entities with material risks related to air quality</t>
  </si>
  <si>
    <t>5.3.1.2</t>
  </si>
  <si>
    <t>Where there are material risks related to dust emissions:
a.	In collaboration with affected communities, identify all potential sources of dust mobilisation from own operations (including PM2.5 and PM10*) and identify risks to workers, local communities and biodiversity.
b.	Implement a dust management plan to minimize levels of dust (can be integrated with the air quality plan)
c.	Monitor progress (including dust deposition levels) regularly.</t>
  </si>
  <si>
    <t>Applicability: Entities with material risks related to dust</t>
  </si>
  <si>
    <t>5.3.1.3</t>
  </si>
  <si>
    <t xml:space="preserve">Publicly disclose at least a summary of the latest version of the air quality/ dust management plan(s), including targets and monitoring design. </t>
  </si>
  <si>
    <t>5.3.2</t>
  </si>
  <si>
    <t xml:space="preserve">The Entity  measures progress and evidences air quality outcomes and improvements </t>
  </si>
  <si>
    <t>5.3.2.1</t>
  </si>
  <si>
    <t>Implement a monitoring programme to evaluate the effectiveness of the air quality management plan.</t>
  </si>
  <si>
    <t>5.3.2.2</t>
  </si>
  <si>
    <t xml:space="preserve">LEADING PRACTICE: Demonstrate that for the preceding three-year period, there were no incidents of exceeding emission thresholds at any on-site monitoring locations or at off-site monitoring locations (where the emissions can be reasonably attributed to the site’s operations). </t>
  </si>
  <si>
    <t>5.3.2.3</t>
  </si>
  <si>
    <t>LEADING PRACTICE: Demonstrate emissions below WHO Air Quality Guidelines, for PM₁₀ (24-hour average) at 45 µg/m³ and PM₂.₅ (24-hour average) at 15 µg/m³ (12-month average), at any on-site monitoring locations or at off-site monitoring locations (where the emissions can be reasonably attributed to the site’s operations).</t>
  </si>
  <si>
    <t>5.3.2.4</t>
  </si>
  <si>
    <t>LEADING PRACTICE: Demonstrate improvement in dust emissions and impacts over the preceding three-year period, in line with targets set in the site’s air quality or dust management plan.</t>
  </si>
  <si>
    <t>5.3.3</t>
  </si>
  <si>
    <t>The Entity discloses its emissions to air</t>
  </si>
  <si>
    <t>5.3.3.1</t>
  </si>
  <si>
    <t xml:space="preserve">Publicly disclose material emissions to air, including analysis of monitoring data, on an annual basis. </t>
  </si>
  <si>
    <t>5.3.3.2</t>
  </si>
  <si>
    <t>LEADING PRACTICE: Monitor and publicly disclose air quality within the airshed annually, together with a summary of the current dispersion model.</t>
  </si>
  <si>
    <t>Pollution</t>
  </si>
  <si>
    <t>5.4.1</t>
  </si>
  <si>
    <t xml:space="preserve">The Entity discloses any significant spills or leakages, and takes actions to prevent recurrence </t>
  </si>
  <si>
    <t>5.4.1.1</t>
  </si>
  <si>
    <t>If a significant spill has occurred, disclose to affected communities and other relevant stakeholders the volume, type and potential impact of the spill as soon as practicable after an incident.</t>
  </si>
  <si>
    <t>6.4</t>
  </si>
  <si>
    <t>Applicability: Entities where a significant Spill has occurred</t>
  </si>
  <si>
    <t>5.4.1.2</t>
  </si>
  <si>
    <t>If a significant spill has occurred, undertake and publicly disclose an impact assessment, root causes and remediation actions taken on an annual basis.</t>
  </si>
  <si>
    <t>Applicability: all Entities where a significant Spill has occurred</t>
  </si>
  <si>
    <t>5.4.1.3</t>
  </si>
  <si>
    <t>LEADING PRACTICE: Demonstrate that for preceding three-year period, no significant spills occurred.</t>
  </si>
  <si>
    <t>Applicability:  Entities where a significant Spill has occurred</t>
  </si>
  <si>
    <t>5.4.2</t>
  </si>
  <si>
    <t>The Entity develops and implements a management plan to address risks of soil contamination</t>
  </si>
  <si>
    <t>5.4.2.1</t>
  </si>
  <si>
    <t>If material risks related to soil contamination are identified (from ongoing operations as well as uncontrolled releases):
a.	Develop and implement a management plan to prevent, detect, and remediate these risks when they occur. This includes compliance controls and a monitoring programme;
b.	Inform affected communities and other key stakeholders on key aspects of the plan.</t>
  </si>
  <si>
    <t>6.3 and 6.4</t>
  </si>
  <si>
    <t>Applicability: Entities with material risks related to contamination to soil</t>
  </si>
  <si>
    <t>5.4.2.2</t>
  </si>
  <si>
    <t>LEADING PRACTICE: Implement sensors or other technology to automatically and in real time detect the initiation of an uncontrolled release and quickly address it</t>
  </si>
  <si>
    <t>5.4.3</t>
  </si>
  <si>
    <t>The Entity sets targets and monitors progress related to soil contamination</t>
  </si>
  <si>
    <t>5.4.3.1</t>
  </si>
  <si>
    <t>Carry out regular monitoring of soil quality in the receiving environment.</t>
  </si>
  <si>
    <t>5.4.3.2</t>
  </si>
  <si>
    <t>Publicly disclose results of soil quality monitoring at least every three years.</t>
  </si>
  <si>
    <t>5.4.4</t>
  </si>
  <si>
    <t>The Entity identifies, assesses, and mitigates risks associated with hazardous chemicals used in its own operations</t>
  </si>
  <si>
    <t>5.4.4.1</t>
  </si>
  <si>
    <t xml:space="preserve">Identify and assess risks related to the use of hazardous chemicals within the Entity’s operations, considering the severity of hazards and likelihood of exposure to people and the environment. </t>
  </si>
  <si>
    <t>5.4.4.2</t>
  </si>
  <si>
    <t>LEADING PRACTICE: Implement and document design and process strategies within the Entity’s operations to eliminate or substitute hazardous chemicals and mitigate identified risks throughout the product lifecycle stages under the Entity’s control.</t>
  </si>
  <si>
    <t>Land Stewardship</t>
  </si>
  <si>
    <t>5.5.1</t>
  </si>
  <si>
    <t xml:space="preserve">The Entity respects a ‘No Go’ commitment for World Heritage Properties </t>
  </si>
  <si>
    <t>5.5.1.1</t>
  </si>
  <si>
    <t>Not explore or develop new projects or make major changes in world heritage properties.</t>
  </si>
  <si>
    <t>8.5</t>
  </si>
  <si>
    <t>5.5.1.2</t>
  </si>
  <si>
    <t>Take all possible steps to ensure that existing operations in world heritage properties, as well as existing and future operations adjacent to world heritage properties, are not incompatible with the outstanding universal value for which these properties are listed and do not put the integrity of these properties at risk.</t>
  </si>
  <si>
    <t>Applicability: where there are World Heritage Properties identified as per 5.5.1.1</t>
  </si>
  <si>
    <t>5.5.2</t>
  </si>
  <si>
    <t xml:space="preserve">Activities are not carried out in protected areas, unless under specific circumstances with appropriate controls in place </t>
  </si>
  <si>
    <t>5.5.2.1</t>
  </si>
  <si>
    <t>Identify protected areas within its area of influence.</t>
  </si>
  <si>
    <t>8.6</t>
  </si>
  <si>
    <t>Applicability: where there are Protected Areas Identified as per 5.5.2.1</t>
  </si>
  <si>
    <t>5.5.2.2</t>
  </si>
  <si>
    <t xml:space="preserve">Comply with any regulations, covenants, and legal requirements attributed to these protected areas. </t>
  </si>
  <si>
    <t>5.5.2.3</t>
  </si>
  <si>
    <t xml:space="preserve">Implement management plans that are developed through meaningful stakeholder engagement, including reasonable efforts to collaborate with the relevant Protected Areas management authorities and, where possible, with the participation of affected communities, to ensure that the Entity's activities and Facilities do not adversely impact the integrity of the special values for which the protected areas were designated and/or the declarations of Indigenous Peoples. </t>
  </si>
  <si>
    <t>5.5.2.4</t>
  </si>
  <si>
    <t>Publicly disclose the management plan and share with affected communities in an accessible format.</t>
  </si>
  <si>
    <t>5.5.3</t>
  </si>
  <si>
    <t>Bauxite mining activities are not carried out in Protected Areas, unless under specific circumstances with appropriate controls in place</t>
  </si>
  <si>
    <t>5.5.3.1</t>
  </si>
  <si>
    <t xml:space="preserve">The Entity shall not explore or mine in protected areas, unless all the following exceptional conditions are satisfied: 
a.	An independent third-party assessment  which addresses the presence of, and potential impacts on protected areas is carried out, which is:
•	Conducted by an external qualified specialist
•	Includes consultation with affected communities and other relevant stakeholders 
•	Publicly disclosed and updated as required.
b.	The Entity can demonstrate that they are implementing additional programs, as appropriate, to promote and enhance/have tangible benefits to the conservation aims and effective management of the area. </t>
  </si>
  <si>
    <t>5.5.3.2</t>
  </si>
  <si>
    <t>In situations where Indigenous Peoples are potentially affected  the Entity shall not explore or mine in protected areas, unless (in addition to requirements in 5.5.3.1), they have given their Free, Prior and Informed Consent, through a transparent FPIC process as per Section 7.6.</t>
  </si>
  <si>
    <t>5.5.4</t>
  </si>
  <si>
    <t>Bauxite mining activities are not carried out in critical habitats unless under specific circumstances with appropriate controls in place</t>
  </si>
  <si>
    <t>5.5.4.1</t>
  </si>
  <si>
    <t>No operations are carried out in critical habitats, unless the Entity can demonstrate that: 
a.	No other viable alternatives in the region exist;
b.	The operations will not lead to residual adverse impacts on those biodiversity values for which the critical habitat was designated (or the supporting ecological processes); 
c.	The operations will not lead to a net and lasting reduction in the global and/or national/regional population of any species classified as ‘Threatened’ under the IUCN Red List Categories over a reasonable period of time;
d.	A robust, appropriately designed, and long-term biodiversity monitoring and evaluation program for these critical habitat(s) is integrated into the overall management system and biodiversity plan;
e.	Targets and pathways to achieve objectives outlined in the overall management system or biodiversity plan for these specific critical habitats have been implemented;
f.	Consultation has been carried out with affected communities and other key stakeholders.</t>
  </si>
  <si>
    <t>5.5.5</t>
  </si>
  <si>
    <t>The Entity identifies, assesses, and mitigates risks associated with soil erosion</t>
  </si>
  <si>
    <t>5.5.5.1</t>
  </si>
  <si>
    <t>If material risks related to soil erosion were identified under the risk assessment process (see Section 2.2), the Entity shall develop and implement an erosion and sediment control plan (stand-alone or as a clearly identified section within the water and or biodiversity management plan) to address these risks.</t>
  </si>
  <si>
    <t>Ongoing Rehabilitation of Disturbed Land (Bauxite mining)</t>
  </si>
  <si>
    <t>5.6.1</t>
  </si>
  <si>
    <t>Ongoing rehabilitation is carried out on disturbed land impacted by the Entity, to minimise negative impacts and work towards No Net Loss/ Net Gain of biodiversity</t>
  </si>
  <si>
    <t>5.6.1.1</t>
  </si>
  <si>
    <t>Develop and implement a plan for the ongoing rehabilitation of disturbed land, in consultation with affected communities and other stakeholders.</t>
  </si>
  <si>
    <t>5.6.1.2</t>
  </si>
  <si>
    <t>Commence rehabilitation of all disturbed land within 3 years of completion of mining on a specific area, as per the rehabilitation plan (5.6.1.1)</t>
  </si>
  <si>
    <t>5.6.1.3</t>
  </si>
  <si>
    <t>Conduct land clearance and rehabilitation using established good practices. This includes:
a.	The integrity of stockpiled topsoil is maintained (including biodiversity), and topsoil is respread.
b.	Topsoil volumes are tracked and topsoil requirements are estimated to allow planning of topsoil requirements.
c.	Invasive species are controlled.
d.	Erosion and sediment controls are applied to prevent sediment laden water from leaving the rehabilitated areas</t>
  </si>
  <si>
    <t>5.6.1.4</t>
  </si>
  <si>
    <t xml:space="preserve">Demonstrate that materials from land clearing (e.g., timber, soil, stone) are repurposed on-site, where feasible, before considering recycling or disposal. </t>
  </si>
  <si>
    <t>5.6.1.5</t>
  </si>
  <si>
    <t>LEADING PRACTICE: Implement all of the following rehabilitation actions:
a.	Re-establish soil horizons within the re-spread topsoil profile;
b.	Return organic matter from cleared vegetation to the soil to improve soil health;
c.	Prioritise species of cultural significance in species selection;
d.	Proactively work to ensure wildlife re-establishment through actions such as the use of temporary artificial habitat and use of species conducive to wildlife;
e.	Maintain wildlife corridors between rehabilitated areas and native vegetation not yet cleared for mining.</t>
  </si>
  <si>
    <t>5.6.1.6</t>
  </si>
  <si>
    <t>LEADING PRACTICE:  Demonstrate that ongoing rehabilitation efforts are on track to achieve no net loss / net gain of biodiversity outcomes (as per the Biodiversity Management plan, see 5.2), by commissioning an independent, third-party verification of rehabilitation outcomes at least every five years; share outcomes with affected communities and other stakeholders in an accessible format.</t>
  </si>
  <si>
    <t>5.6.2</t>
  </si>
  <si>
    <t>Affected communities and other stakeholders are informed and engaged in ongoing rehabilitation progress</t>
  </si>
  <si>
    <t>5.6.2.1</t>
  </si>
  <si>
    <t>Publicly disclose and share with affected communities and other stakeholders (including Indigenous Peoples where present) an annual report on rehabilitation progress, that includes, at a minimum:
a.	A map of cleared and rehabilitated areas [update annually]
b.	Quantitative measurements of areas cleared and rehabilitated [update annually]
c.	The ratio of cleared land to land under rehabilitation [update annually]
d.	Tracking of rehabilitation success as measured against objectives in the rehabilitation plan [update every three years]</t>
  </si>
  <si>
    <t>5.6.2.2</t>
  </si>
  <si>
    <t xml:space="preserve">Provide meaningful economic opportunities for affected communities (including Indigenous Peoples where present) to be involved in ongoing rehabilitation activities through employment and business contracts. </t>
  </si>
  <si>
    <t>5.6.2.3</t>
  </si>
  <si>
    <t xml:space="preserve">LEADING PRACTICE: Involve Indigenous Peoples as equal or lead partners in the planning, governance, implementation and evaluation of the rehabilitation program.  </t>
  </si>
  <si>
    <t xml:space="preserve">Circularity strategy and performance </t>
  </si>
  <si>
    <t>6.1.1</t>
  </si>
  <si>
    <t>The Entity integrates circularity into the organisation’s overarching strategy to support the transition to a circular economy</t>
  </si>
  <si>
    <t>6.1.1.1</t>
  </si>
  <si>
    <t>Demonstrate a commitment to circularity through the Entity’s overarching sustainability policy or a stand-alone circularity policy or equivalent commitment. This includes how the Entity contributes to the broader transition to a circular economy, in alignment with circular economy principles.</t>
  </si>
  <si>
    <t>6.1.1.2</t>
  </si>
  <si>
    <t>Quantify and document, on an annual basis and across all the operations within the certification scope, the following resource inflows: 
a. Aluminium and precursors consumption (including direct consumption of bauxite, alumina, aluminium scrap and aluminium-containing wastes (e.g. dross) and
b. Material inputs of significant volume or relevance to circularity, based on materiality.</t>
  </si>
  <si>
    <t>6.1.1.3</t>
  </si>
  <si>
    <t>Quantify and document, on an annual basis and across all the operations within the certification scope, the generation of the following resource outflows (excluding products), classified by their management, treatment, or disposal method: 
a. Recoverable resources (e.g. aluminium scrap, dross, anode butts, by-products).
b. Non‑recoverable resources (e.g. hazardous and non-hazardous residual or discarded materials).
c. Mineral and non‑mineral resource outflows (for upstream Entities).</t>
  </si>
  <si>
    <t>6.5.a</t>
  </si>
  <si>
    <t>6.1.1.4</t>
  </si>
  <si>
    <t>Identify and analyse potential risks and key areas of opportunity for circularity.</t>
  </si>
  <si>
    <t>6.1.1.5</t>
  </si>
  <si>
    <t>Evaluate and periodically verify third-party management of the Entity’s recoverable and non-recoverable resource outflows, including hazardous materials, to ensure compliance with applicable environmental and safety standards.</t>
  </si>
  <si>
    <t xml:space="preserve"> 6.1.1.6</t>
  </si>
  <si>
    <t>LEADING PRACTICE: Implement an action plan for circularity, which shall be aligned with circular economy principles and the organisation’s overarching strategy, and implemented at the appropriate operational level. The action plan shall include:
a. Identification of priority areas based on materiality considerations, including risks and opportunities;
b. Strategic objectives and timelines, with measurable targets where feasible;
c. Actions informed by the resource use assessment (see 6.1.1.2 and 6.1.1.3);
d. Alignment with the mitigation hierarchy, prioritising prevention, minimisation, and reuse.</t>
  </si>
  <si>
    <t>6.1.2</t>
  </si>
  <si>
    <t>The Entity drives measurable circularity gains and transparently reports progress on circularity performance</t>
  </si>
  <si>
    <t xml:space="preserve"> 6.1.2.1</t>
  </si>
  <si>
    <t xml:space="preserve">LEADING PRACTICE: Measure the effectiveness and publicly disclose the Entity’s efforts in implementing the circularity action plan, including positive outcomes achieved through investments, circular business models, capacity building, and/or partnerships that support circularity goals.    </t>
  </si>
  <si>
    <t xml:space="preserve"> 6.1.2.2</t>
  </si>
  <si>
    <t>LEADING PRACTICE: Quantify and publicly disclose the Entity’s circularity rate.</t>
  </si>
  <si>
    <t>6.2</t>
  </si>
  <si>
    <t>Life cycle assessment (LCA)</t>
  </si>
  <si>
    <t>6.2.1</t>
  </si>
  <si>
    <t>The Entity assesses the environmental impacts of aluminium-containing products through life cycle assessment, and used the results to inform design and process improvements</t>
  </si>
  <si>
    <t>6.2.1.1</t>
  </si>
  <si>
    <t>Evaluate the life cycle environmental impacts of the Entity’s major product lines where aluminium is a significant component.</t>
  </si>
  <si>
    <t>4.1.a</t>
  </si>
  <si>
    <t xml:space="preserve">Equivalence: ISO 14044/ 21930/ 15084 </t>
  </si>
  <si>
    <t>6.2.1.2</t>
  </si>
  <si>
    <t>LEADING PRACTICE: Use LCA results to inform and improve product design and/or manufacturing processes, including purchasing activities.</t>
  </si>
  <si>
    <t>6.2.2</t>
  </si>
  <si>
    <t>The Entity makes available transparent life cycle information to stakeholders, enabling informed decisions</t>
  </si>
  <si>
    <t>6.2.2.1</t>
  </si>
  <si>
    <t>Ensure any communication on life cycle assessments (LCAs) includes access to the LCA information and its underlying assumptions, including system boundaries.</t>
  </si>
  <si>
    <t>4.1.c</t>
  </si>
  <si>
    <t>6.2.2.2</t>
  </si>
  <si>
    <t>Review the LCA at least every five years and update it as needed.</t>
  </si>
  <si>
    <t xml:space="preserve"> 6.2.2.3</t>
  </si>
  <si>
    <t>LEADING PRACTICE: If public claims are made regarding product LCA results, these shall be disclosed in a third-party verified format.</t>
  </si>
  <si>
    <t>6.2.2.4</t>
  </si>
  <si>
    <t>LEADING PRACTICE: Contribute verified life cycle inventory (LCI) data to global or regional aluminium life cycle assessment (LCA) databases or industry surveys (e.g. Aluminium Association).</t>
  </si>
  <si>
    <t>6.3</t>
  </si>
  <si>
    <t xml:space="preserve">Product and process design </t>
  </si>
  <si>
    <t>6.3.1</t>
  </si>
  <si>
    <t>The Entity integrates circularity principles into product design</t>
  </si>
  <si>
    <t>6.3.1.1</t>
  </si>
  <si>
    <t xml:space="preserve">Where aluminium is a significant component, integrate circularity objectives into the product design and product development to facilitate integration into circular pathways. </t>
  </si>
  <si>
    <t>4.2</t>
  </si>
  <si>
    <t>6.3.1.2</t>
  </si>
  <si>
    <t>LEADING PRACTICE: Integrate insights from end-of-life recovery data (demolition projects) into product and system design processes, with the aim of enhancing circularity outcomes in future applications.</t>
  </si>
  <si>
    <t>6.3.2</t>
  </si>
  <si>
    <t>The Entity provides clear end-of-life guidance of aluminium-containing products</t>
  </si>
  <si>
    <t>6.3.2.1</t>
  </si>
  <si>
    <t>Provide accessible information on end-of-use and/or end-of-life handling for products to the next user in the value chain (e.g. customers, dismantlers, recyclers) to support circular pathways.</t>
  </si>
  <si>
    <t>6.3.3</t>
  </si>
  <si>
    <t>The Entity designs production systems and processes to improve resource efficiency and enable the recovery and reuse of aluminium and associated materials</t>
  </si>
  <si>
    <t>6.3.3.1</t>
  </si>
  <si>
    <t>Integrate circularity objectives into the design of newly or significantly modified manufacturing and processing systems, with specific attention to minimising resource loss and scrap generation and enabling material recovery.</t>
  </si>
  <si>
    <t>Aluminium process scrap</t>
  </si>
  <si>
    <t>6.4.1</t>
  </si>
  <si>
    <t>The Entity enhances segregation, recycling and resource efficiency of aluminium process scrap</t>
  </si>
  <si>
    <t>6.4.1.1</t>
  </si>
  <si>
    <t>Minimise the generation of aluminium process scrap within all operations covered by the certification scope.</t>
  </si>
  <si>
    <t>4.3</t>
  </si>
  <si>
    <t>6.4.1.2</t>
  </si>
  <si>
    <t>Segregate aluminium process scrap by alloy type and grade to facilitate recycling.</t>
  </si>
  <si>
    <t>6.4.1.3</t>
  </si>
  <si>
    <t>When generated, collect and recycle and/or reuse at least 95% of aluminium process scrap.</t>
  </si>
  <si>
    <t>6.4.2</t>
  </si>
  <si>
    <t>The Entity transparently communicates recycled content in aluminium-containing products.</t>
  </si>
  <si>
    <t>6.4.2.1</t>
  </si>
  <si>
    <t>Assess the recycled content of the major aluminium-containing product lines.</t>
  </si>
  <si>
    <t>6.4.2.2</t>
  </si>
  <si>
    <t>Provide information to commercial partners upon request, including the methodology and system boundaries applied to recycled content calculations</t>
  </si>
  <si>
    <t>6.4.2.3</t>
  </si>
  <si>
    <t>LEADING PRACTICE: If public claims are made regarding the recycled content of aluminium-containing products, ensure these are supported by third-party verification.</t>
  </si>
  <si>
    <t>6.5</t>
  </si>
  <si>
    <t>End-of-life of aluminium-containing products</t>
  </si>
  <si>
    <t>6.5.1</t>
  </si>
  <si>
    <t>The Entity supports effective end-of-life recovery, reuse and recycling of aluminium-containing products</t>
  </si>
  <si>
    <t>6.5.1.1</t>
  </si>
  <si>
    <t>Define roles and measurable targets in end-of-life recovery, reuse and recycling-related activities (e.g. Extended Producer Responsibility - EPR, Deposit Return Scheme - DRS, deconstruction) and review them at least every five years or when significant changes occur.</t>
  </si>
  <si>
    <t>4.4.b</t>
  </si>
  <si>
    <t>6.5.1.2</t>
  </si>
  <si>
    <t>Engage with and contribute to local, regional or national collection and recycling systems to support initiatives to increase recycling rates in their respective markets for their products containing aluminium.</t>
  </si>
  <si>
    <t>4.4.d</t>
  </si>
  <si>
    <t>6.5.1.3</t>
  </si>
  <si>
    <t xml:space="preserve">LEADING PRACTICE: Quantify the outcomes and, where feasible, publicly disclose the Entity’s contribution to aluminium end-of-life collection and recovery systems. </t>
  </si>
  <si>
    <t>6.5.1.4</t>
  </si>
  <si>
    <t>LEADING PRACTICE: Establish targets and processes to increase the proportion of post-consumer scrap in new products or processes, where technically feasible and consistent with quality specifications.</t>
  </si>
  <si>
    <t>Applicable: All facilities with casting processes + semi fabricating, fabricating</t>
  </si>
  <si>
    <t>6.6</t>
  </si>
  <si>
    <t>Spent Pot Lining (SPL)</t>
  </si>
  <si>
    <t>6.6.1</t>
  </si>
  <si>
    <t>The Entity minimises environmental risks linked to spent pot lining (SPL)</t>
  </si>
  <si>
    <t>6.6.1.1</t>
  </si>
  <si>
    <t>Implement storage and management practices for spent pot lining (SPL) that effectively prevent environmental harm. This includes:
a. Preventing any release of SPL or its leachates; 
b. Allowing the landfilling of untreated SPL, for the purpose of treatment, only in permitted, engineered facilities specifically designed to prevent environmental contamination; 
c. Forbidding discharge into freshwater, brackish, or marine environments.</t>
  </si>
  <si>
    <t>6.7.a, c, e and f</t>
  </si>
  <si>
    <t>6.6.1.2</t>
  </si>
  <si>
    <t>Conduct a review at least every three years of alternative options to landfilling and/or stockpiling of SPL, where relevant.</t>
  </si>
  <si>
    <t>6.7.d</t>
  </si>
  <si>
    <t>6.6.2</t>
  </si>
  <si>
    <t>The Entity improves recovery and recycling of spent pot lining (SPL) to prevent landfilling</t>
  </si>
  <si>
    <t>6.6.2.1</t>
  </si>
  <si>
    <t>Implement processes for the recovery and recycling of carbon and refractory materials from spent pot lining (SPL).</t>
  </si>
  <si>
    <t>6.7.b</t>
  </si>
  <si>
    <t>6.6.2.2</t>
  </si>
  <si>
    <t>LEADING PRACTICE: Demonstrate a sustained increase in the proportion of recovered SPL materials reintegrated into the production process or other viable commercial applications, relative to the site’s own baseline.</t>
  </si>
  <si>
    <t>6.6.2.3</t>
  </si>
  <si>
    <t>LEADING PRACTICE: Implement processes for the recovery and recycling of chemicals from SPL.</t>
  </si>
  <si>
    <t>6.7</t>
  </si>
  <si>
    <t>Dross</t>
  </si>
  <si>
    <t>6.7.1</t>
  </si>
  <si>
    <t>The Entity minimises environmental risks linked to dross</t>
  </si>
  <si>
    <t>6.7.1.1</t>
  </si>
  <si>
    <t>Implement storage and management practices for dross that prevent the release or dispersal of dross, dust, or leachate into the environment. Disposal shall only occur at permitted, engineered facilities specifically designed to prevent environmental contamination and protect freshwater, brackish, marine, and air environments.</t>
  </si>
  <si>
    <t>6.8.a</t>
  </si>
  <si>
    <t>6.7.1.2</t>
  </si>
  <si>
    <t>Conduct a review at least every three years of alternative options to landfilling of dross residues.</t>
  </si>
  <si>
    <t>6.8.d</t>
  </si>
  <si>
    <t>6.7.2</t>
  </si>
  <si>
    <t>The Entity improves recovery and recycling of dross</t>
  </si>
  <si>
    <t>6.7.2.1</t>
  </si>
  <si>
    <t>Implement processes to maximise the recovery and recycling of aluminium from dross and dross residues.</t>
  </si>
  <si>
    <t>6.8.b and c</t>
  </si>
  <si>
    <t>6.7.2.2</t>
  </si>
  <si>
    <t>LEADING PRACTICE: Demonstrate a sustained increase in the proportion of recovered dross materials reintegrated into the production process or other viable commercial applications, substantially reducing or eliminating the need for disposal.</t>
  </si>
  <si>
    <t>6.8</t>
  </si>
  <si>
    <t>Other high-impact resources</t>
  </si>
  <si>
    <t>6.8.1</t>
  </si>
  <si>
    <t>The Entity improves the circularity of significant resource outflows and legacy resources</t>
  </si>
  <si>
    <t>6.8.1.1</t>
  </si>
  <si>
    <t>LEADING PRACTICE: Demonstrate continuous improvement in the management of significant resource outflows, through either a reduction in generation intensity and/or an increase in the percentage reused, recycled, or repurposed relative to the site’s own baseline.</t>
  </si>
  <si>
    <t>6.8.1.2</t>
  </si>
  <si>
    <t>LEADING PRACTICE: Develop and implement a plan to assess and, where feasible, reprocess or reclaim non-recoverable or legacy resources (e.g. historically stockpiled or landfilled materials), either during operations or at closure. The plan shall identify recovery opportunities, barriers, and actions to enable future valorisation or reduction of long-term environmental liabilities.</t>
  </si>
  <si>
    <t>Criterion text (Overall conformance is assessed at this Criterion level)</t>
  </si>
  <si>
    <t>Identification of affected communities</t>
  </si>
  <si>
    <t>7.1.1</t>
  </si>
  <si>
    <t>The Entity identifies and documents affected communities through a transparent and collaborative process</t>
  </si>
  <si>
    <t>7.1.1.1</t>
  </si>
  <si>
    <t xml:space="preserve">Identify and document affected communities within its area of influence. Where Indigenous Peoples are present within the area of influence, see also 7.5: Indigenous Peoples. </t>
  </si>
  <si>
    <t>7.1.1.2</t>
  </si>
  <si>
    <r>
      <t>Inform affected communities of the purpose and process to identify these communities (as per 7.1.1.1), share the findings with affected communities in an</t>
    </r>
    <r>
      <rPr>
        <u/>
        <sz val="10"/>
        <rFont val="Calibri Light"/>
        <family val="2"/>
      </rPr>
      <t xml:space="preserve"> accessible</t>
    </r>
    <r>
      <rPr>
        <sz val="10"/>
        <rFont val="Calibri Light"/>
        <family val="2"/>
      </rPr>
      <t xml:space="preserve"> format and provide opportunities for their input.  </t>
    </r>
  </si>
  <si>
    <t>Community consultation</t>
  </si>
  <si>
    <t>7.2.1</t>
  </si>
  <si>
    <t xml:space="preserve">Affected communities are consulted meaningfully on key processes and decisions that may affect them, their rights and interests. </t>
  </si>
  <si>
    <t>7.2.1.1</t>
  </si>
  <si>
    <t>Inform affected communities of their right to be part of a consultation process on decisions that may impact them, their right to choose their own community representatives to participate in consultation, and their right to raise a complaint [see 1.2 Complaints resolution mechanism]</t>
  </si>
  <si>
    <t>7.2.1.2</t>
  </si>
  <si>
    <t>Develop a community engagement plan that supports meaningful consultation on priority issues.  As per the plan, inform affected communities of key processes or decisions that may impact them, identify priority issues (based on community input), and carry out consultation on these priorities. As per the plan:
a.	Consultation is carried out in advance of the decision/activity and potential impacts, including sharing a timeline of activities 
b.	Engagement methods are accessible and inclusive (considering women or other vulnerable groups, language, technology, literacy, timing, format of session etc)
c.	There are opportunities for two-way feedback throughout a project lifecycle</t>
  </si>
  <si>
    <t>7.2.1.3</t>
  </si>
  <si>
    <t>Where there are potentially significant impacts to affected communities, in addition to 7.1.1.1, the Entity shall demonstrate how consultation specifically supports active exchange of viewpoints and active participation of affected communities’ input into decision-making</t>
  </si>
  <si>
    <t>7.2.1.4</t>
  </si>
  <si>
    <t>LEADING PRACTICE: Implement a participatory monitoring and evaluation system to help assess the effectiveness of consultation processes, as per 7.2.1</t>
  </si>
  <si>
    <t>7.2.2</t>
  </si>
  <si>
    <t xml:space="preserve">Communities are sufficiently supported and informed to engage effectively in consultation </t>
  </si>
  <si>
    <t>7.2.2.1</t>
  </si>
  <si>
    <t xml:space="preserve">Demonstrate that staff who are responsible for engaging with affected communities are culturally competent </t>
  </si>
  <si>
    <t>9.3</t>
  </si>
  <si>
    <t>7.2.2.2</t>
  </si>
  <si>
    <t>Where Indigenous Peoples are included (as per 7.1.1.1), offer targeted support to enable these groups to participate effectively in consultation</t>
  </si>
  <si>
    <t>Applicable: Where Indigenous Peoples are present</t>
  </si>
  <si>
    <t>7.2.2.3</t>
  </si>
  <si>
    <t>Incorporate local knowledge and customs into planning the consultation process and demonstrate respect for traditional decision-making and consultation protocols</t>
  </si>
  <si>
    <t>7.2.3</t>
  </si>
  <si>
    <t xml:space="preserve">Consultation processes effectively identify and respond to issues and build trust and engagement with affected communities </t>
  </si>
  <si>
    <t>7.2.3.1</t>
  </si>
  <si>
    <t>Activities and outcomes of the consultation process are documented, including how feedback from affected communities has been considered. 
Key outcomes (including decisions or actions agreed and points of opposition) are shared with affected communities in a manner that is deemed meaningful and accessible by them.</t>
  </si>
  <si>
    <t>7.2.3.2</t>
  </si>
  <si>
    <t>Members of affected communities understand the purpose of consultation and can raise concerns, including through the complaints resolution mechanism (see 1.2). They do not experience and are not aware of examples of reprisals or intimidation in response to feedback.</t>
  </si>
  <si>
    <t>7.3</t>
  </si>
  <si>
    <t>Community impacts</t>
  </si>
  <si>
    <t>7.3.1</t>
  </si>
  <si>
    <t xml:space="preserve">Impacts and concerns raised through consultation with affected communities are addressed effectively </t>
  </si>
  <si>
    <t>7.3.1.1</t>
  </si>
  <si>
    <t>Inform affected communities of potential significant impacts from the Entity's operations, and provide opportunities for their feedback</t>
  </si>
  <si>
    <t>9.7</t>
  </si>
  <si>
    <t>7.3.1.2</t>
  </si>
  <si>
    <t>Effectively address issues and concerns raised by affected communities, through a transparent process.</t>
  </si>
  <si>
    <t>7.3.1.3</t>
  </si>
  <si>
    <t>As per 7.3.1.2, consider specifically any impacts on traditional livelihoods and cultural customs of affected communities, and where applicable, implement actions to mitigate these impacts.</t>
  </si>
  <si>
    <t>7.4</t>
  </si>
  <si>
    <t>Community benefits</t>
  </si>
  <si>
    <t>7.4.1</t>
  </si>
  <si>
    <t>Identify benefits in collaboration with affected community in a transparent and inclusive manner</t>
  </si>
  <si>
    <t>7.4.1.1</t>
  </si>
  <si>
    <t>Develop a community benefits (or socio-economic development) plan in consultation with affected communities. The plan shall include: 
a.	Baseline assessment including environmental and social data  
b.	Long-term strategies (minimising one-time payments) and considerations of sustainability beyond the project 
c.	Required resources for implementation 
d.	Considerations for equitable benefits (accounting for vulnerable/marginalized groups)
e.	Consideration of ecosystem services (see Section 5.1 Biodiversity and ecosystem services)
f.	Monitoring, evaluation and reporting mechanism</t>
  </si>
  <si>
    <t>Applicable for mining/ refining/ smelting Entties if there are material risks/ impacts on affected communities</t>
  </si>
  <si>
    <t>7.4.1.2</t>
  </si>
  <si>
    <t>Where there are affected Indigenous Peoples, the Entity shall begin a preliminary development process  with the aim to establish a community agreement, through a mutually-agreed process and timeframe.  This shall be carried out in line with Free, Prior, and Informed Consent processes as per 7.6.a</t>
  </si>
  <si>
    <t>7.4.1.3</t>
  </si>
  <si>
    <t>LEADING PRACTICE: Establish a community agreement in collaboration with affected communities. The agreement (or at least a summary covering key points) is shared with affected communities in an accessible format</t>
  </si>
  <si>
    <t>7.4.1.4</t>
  </si>
  <si>
    <t>LEADING PRACTICE: Establish a structure (e.g. committee) with representation from affected communities and the Entity to provide ongoing input to the community benefits plan or agreement, where applicable</t>
  </si>
  <si>
    <t>7.4.2</t>
  </si>
  <si>
    <t xml:space="preserve">Communities have increased livelihood opportunities  </t>
  </si>
  <si>
    <t>7.4.2.1</t>
  </si>
  <si>
    <t xml:space="preserve">Develop a local procurement and hiring plan, which: 
a.	Is developed in consultation with the affected community (if identified as a priority issue under 7.1)
b.	Reflects the aspirations and capacity of the community  
c.	Includes long-term strategies
d.	Considers the barriers and opportunities around local procurement and hiring </t>
  </si>
  <si>
    <t>7.4.2.2</t>
  </si>
  <si>
    <t xml:space="preserve">LEADING PRACTICE: Demonstrate positive impacts around local procurement and hiring, on average over the preceding three-year period, in line with targets set in the procurement and hiring plan (7.4.2.1)  </t>
  </si>
  <si>
    <t>7.4.2.3</t>
  </si>
  <si>
    <t xml:space="preserve">LEADING PRACTICE: Include in the local procurement and hiring plan (as per 7.4.2.1) long-term strategies and involvement of vulnerable/marginalized groups and those with accessibility issues (literacy, language, mobility) </t>
  </si>
  <si>
    <t>7.4.2.4</t>
  </si>
  <si>
    <t>LEADING PRACTICE: Develop or collaborate on training or skills development programmes designed to improve employment for local affected community members. This can include establishing professional employment pathways for Indigenous Peoples (when present)</t>
  </si>
  <si>
    <t>7.5</t>
  </si>
  <si>
    <t>Indigenous Peoples</t>
  </si>
  <si>
    <t>7.5.1</t>
  </si>
  <si>
    <t>The Entity identifies Indigenous Peoples (as per the ASI definition) within its area of influence</t>
  </si>
  <si>
    <t>7.5.1.1</t>
  </si>
  <si>
    <t xml:space="preserve">Develop and document the process for identifying affected Indigenous People, in collaboration with Indigenous Peoples. This shall be done through a transparent, participatory rights-holder mapping process, using ASI’s inclusive definition of Indigenous Peoples. </t>
  </si>
  <si>
    <t>Applicable: All mining + any Entity where Indigenous Peoples are potentially present</t>
  </si>
  <si>
    <t>7.52</t>
  </si>
  <si>
    <t>Indigenous Peoples’ rights and interests are understood and respected.</t>
  </si>
  <si>
    <t>7.5.2.1</t>
  </si>
  <si>
    <t>Undertake a review of affected Indigenous Peoples rights (including customary rights) under applicable law, specifically as they relate to the Entity’s activities and the requirements in Section 7 of the ASI Standards.  Inform Indigenous Peoples of these rights in the context of this standard, in an accessible format.</t>
  </si>
  <si>
    <t>Applicable: If Indigenous Peoples are present</t>
  </si>
  <si>
    <t>7.5.2.2</t>
  </si>
  <si>
    <t>Implement policies and processes that respect the rights and interests of Indigenous Peoples (based on key international standards including ILO Convention 169 and the United Nations Declaration on the Rights of the Indigenous Peoples).  These policies shall: 
a.	Respect the ownership (intellectual property) and control of traditional knowledge by Indigenous Peoples 
b.	Be shared with any potentially affected Indigenous Peoples in an accessible manner
c.	Be publicly disclosed</t>
  </si>
  <si>
    <t>7.5.2.3</t>
  </si>
  <si>
    <t xml:space="preserve">LEADING PRACTICE: Establish guidelines for how personnel, contractors, and other relevant parties linked to the site shall respect these rights </t>
  </si>
  <si>
    <t>7.6</t>
  </si>
  <si>
    <t>FPIC</t>
  </si>
  <si>
    <t>7.6.1</t>
  </si>
  <si>
    <t>Indigenous Peoples are informed of the Free, Prior, and Informed Consent (FPIC) process and their rights, and can effectively participate in the process</t>
  </si>
  <si>
    <t>7.6.1.1</t>
  </si>
  <si>
    <t xml:space="preserve">Inform Indigenous Peoples about their right to Free, Prior, and Informed Consent (FPIC) in an accessible and appropriate manner so that they understand the process and their right to give, withdraw or modify consent and/or seek additional information  </t>
  </si>
  <si>
    <t>9.3i</t>
  </si>
  <si>
    <t>7.6.1.2</t>
  </si>
  <si>
    <t>Implement measures to support Indigenous Peoples effective participation within the FPIC process, including:
a.	Identification of capacity gaps and additional capacity building to address these (where desired by the affected groups) 
b.	accessible and culturally-appropriate communication and engagement methods 
c.	Addressing key barriers to participation, such as language, literacy, mobility (non-exhaustive) 
d.	Inclusive representation of the community within the process 
e.	Inclusion of traditional knowledge and customs within the process
f.	Respecting the rights of Indigenous Peoples to identify their own representatives
g.	Offer independent assistance (e.g. technical experts or organisations), chosen by the affected community and funded by the Entity</t>
  </si>
  <si>
    <t>7.6.2</t>
  </si>
  <si>
    <t>A process is carried out to obtain the Free, Prior, and Informed Consent (FPIC) of Indigenous Peoples  in cases where there are potentially significant impacts on these communities</t>
  </si>
  <si>
    <t>7.6.2.1</t>
  </si>
  <si>
    <t xml:space="preserve">Where Indigenous Peoples are present within the Entity’s area of influence, the Entity shall consult and cooperate in good faith with the Indigenous Peoples concerned through their own representative institutions in order to obtain their Free, Prior and Informed Consent (FPIC), in the following cases:
a.	Prior to the approval of new projects, major changes, or other operations that have potentially significant impacts on the land, territories, or other resources of Indigenous Peoples 
b.	Prior to commencing any resettlement or displacement of Indigenous Peoples (see section 11: Displacement and Resettlement) 
c.	For any project that has unavoidable impacts on cultural, historical, or spiritual heritage that is essential to the identity of Indigenous Peoples (see 7.7)  
d.	For mining Entities specifically, as part of the process to develop or altering a mine closure plan (see section 9: Mine closure) 
e.	For mining Entities specifically, prior to commencing a new phase of operations affecting the lands,  territories and other resources of Indigenous Peoples (particularly in connection with the development, utilization or exploitation of mineral, water or other resources) </t>
  </si>
  <si>
    <t>9.4</t>
  </si>
  <si>
    <t>7.6.2.2</t>
  </si>
  <si>
    <t xml:space="preserve">Where FPIC is required in 7.6.2.1,  demonstrate that the consent is provided by the affected Indigenous Peoples.  This shall include some form of documentation as agreed by both parties. </t>
  </si>
  <si>
    <t>7.6.3</t>
  </si>
  <si>
    <t xml:space="preserve"> Where Free, Prior, and Informed Consent (FPIC) is required, it is undertaken through a transparent and collaborative process </t>
  </si>
  <si>
    <t>7.6.3.1</t>
  </si>
  <si>
    <t xml:space="preserve">Demonstrate that affected Indigenous Peoples provide consent to begin the FPIC process itself.   </t>
  </si>
  <si>
    <t>7.6.3.2</t>
  </si>
  <si>
    <t xml:space="preserve">Follow clear and agreed procedures for carrying out FPIC:
a.	Where affected Indigenous Peoples already have a protocol for FPIC, this protocol shall be followed, unless changes are agreed by the affected parties 
b.	Where an existing protocol does not exist, the Entity shall agree procedures for carrying out FPIC in consultation with affected Indigenous Peoples. This shall consider the human rights due diligence and impact assessments (as per 2.2 and 2.3) and shall include roles and responsibilities, engagement mechanisms, decision-making protocols, and timelines.   </t>
  </si>
  <si>
    <t>7.6.3.3</t>
  </si>
  <si>
    <t xml:space="preserve">Following the FPIC process, key impacts and risks of proposed activities are clearly communicated to, and understood by, the affected Indigenous Peoples </t>
  </si>
  <si>
    <t>7.6.3.4</t>
  </si>
  <si>
    <t xml:space="preserve">Document the FPIC process and outcomes, including key decisions, concerns and dissents, together with how these were integrated in decision making. The Entity shall share with affected communities, maintaining confidentiality where requested. </t>
  </si>
  <si>
    <t>7.6.4</t>
  </si>
  <si>
    <t>The Entity is accountable for agreements made within the FPIC process</t>
  </si>
  <si>
    <t>7.6.4.1</t>
  </si>
  <si>
    <t xml:space="preserve">Establish a monitoring, evaluation and reporting mechanism, against the FPIC agreement
a.	Communicate regular updates on progress to affected Indigenous Peoples in an accessible format 
b.	publicly disclose a summary of progress against the agreement on a periodic basis </t>
  </si>
  <si>
    <t>7.6.4.2</t>
  </si>
  <si>
    <t xml:space="preserve">LEADING PRACTICE: Affected Indigenous Peoples are engaged in designing and carrying out the monitoring and evaluation efforts as per 7.6.4.1 </t>
  </si>
  <si>
    <t>7.7</t>
  </si>
  <si>
    <t>Cultural heritage and sacred sites</t>
  </si>
  <si>
    <t>7.7.1</t>
  </si>
  <si>
    <t xml:space="preserve">Identify impacts on cultural heritage and sacred sites and take measures to protect these sites and values   </t>
  </si>
  <si>
    <t>7.7.1.1</t>
  </si>
  <si>
    <t xml:space="preserve">In consultation with affected communities, identify cultural heritage and sacred sites and other areas of cultural significance within the Entity’s area of influence, along with potential impacts on these sites </t>
  </si>
  <si>
    <t>9.5</t>
  </si>
  <si>
    <t>Applicable: If cultural heritage or sacred sites are identified</t>
  </si>
  <si>
    <t>7.7.1.2</t>
  </si>
  <si>
    <t xml:space="preserve">If cultural heritage or sacred sites (or other areas of cultural significance) are identified, the Entity shall, in consultation with affected communities, implement measures that:  
a.	Avoid impacts on sacred or cultural heritage sites and values where possible
b.	Mitigate any non-avoidable current impacts on such sites  
c.	Provide continued rights of access to such sites and values </t>
  </si>
  <si>
    <t>7.7.1.3</t>
  </si>
  <si>
    <t>Where there are potentially significant impacts on cultural, historical or spiritual heritage that are essential to the identity of Indigenous Peoples, priority shall be given to the avoidance of such impacts. Where the impacts are unavoidable, the Entity shall obtain the Free, Prior and Informed Consent of Indigenous Peoples,  as per 7.6: Free, Prior, and Informed Consent</t>
  </si>
  <si>
    <t>7.8</t>
  </si>
  <si>
    <t>Security practices</t>
  </si>
  <si>
    <t>7.8.1</t>
  </si>
  <si>
    <t xml:space="preserve">The Entity implements procedures to ensure that security providers operate in line with international human rights standards, and that any risks or incidents of abuse are addressed </t>
  </si>
  <si>
    <t>7.8.1.1</t>
  </si>
  <si>
    <t>Develop, implement and publicly disclose, a policy or statement that addresses security and human rights , aligned with the Voluntary Principles on Security and Human Rights (VPSHR)</t>
  </si>
  <si>
    <t>9.9</t>
  </si>
  <si>
    <t>Applicable: If security providers are used (private or public)</t>
  </si>
  <si>
    <t>7.8.1.2</t>
  </si>
  <si>
    <t>Provide training on the VPSHR, human rights, and cultural awareness to all Entity personnel involved in security-related decisions or activities</t>
  </si>
  <si>
    <t>7.8.1.3</t>
  </si>
  <si>
    <t>Include requirements for compliance with the VPSHR and international human rights law in contracts with private security providers.</t>
  </si>
  <si>
    <t>7.8.1.4</t>
  </si>
  <si>
    <t>Where public security forces are used, engage in dialogue with relevant government authorities to support adherence to the VPSHR and prevent misuse of force.</t>
  </si>
  <si>
    <t>7.8.1.5</t>
  </si>
  <si>
    <t>LEADING PRACTICE: Conduct an internal review of security arrangements and VPSHR implementation at minimum every three years  and address any issues or improvement areas identified.</t>
  </si>
  <si>
    <t>7.8.1.6</t>
  </si>
  <si>
    <t xml:space="preserve">LEADING PRACTICE: Require all subcontracted security personnel supporting the Entity’s operations to receive regular training on human rights and use of force protocols. </t>
  </si>
  <si>
    <t>7.8.2</t>
  </si>
  <si>
    <t>Security risks and human rights impacts are identified and mitigated, in line with human rights due diligence and the UNGPs (see section 2.4)  </t>
  </si>
  <si>
    <t>7.8.2.1</t>
  </si>
  <si>
    <t>Where material risks related to the use of security forces are identified, the Entity shall develop and implement a plan to address these risks and monitor performance, in line with the UN Guiding Principles on Business and Human Rights (UNGP).</t>
  </si>
  <si>
    <t>7.9</t>
  </si>
  <si>
    <t>Legacy impacts</t>
  </si>
  <si>
    <t>7.9.1</t>
  </si>
  <si>
    <t xml:space="preserve">A process is carried out that aims to address legacy impacts in collaboration with the affected communities </t>
  </si>
  <si>
    <t>7.9.1.1</t>
  </si>
  <si>
    <t>In cases where the Entity has caused or contributed to past damages specifically related to sacred or cultural heritage sites and values, the Entity shall: 
a.	Enter into an engagement process co-designed with the affected communities to understand and aim to mitigate impacts and form the basis for potential remediation. 
b.	Document the outcomes of the process and share these with the affected communities</t>
  </si>
  <si>
    <t>Applicable: If Entity  caused or contributed to past damages specifically related to sacred or cultural heritage sites and values</t>
  </si>
  <si>
    <t>7.9.1.2</t>
  </si>
  <si>
    <t>In cases where the Entity has caused or contributed to significant impacts on Indigenous Peoples (prior to 2022) that did not include an FPIC process, the Entity enters a mutually agreed process co-designed with the affected Indigenous Peoples to understand and mitigate those impacts. The outcomes of this process shall be documented and will include working towards a shared understanding and agreed measures/processes aligned with this Standard.</t>
  </si>
  <si>
    <t xml:space="preserve">Applicable: If there were significant impacts on Indigenous Peoples which the Entity caused or contributed to (prior to 2022) and an FPIC process was not carried out. </t>
  </si>
  <si>
    <t>7.9.13</t>
  </si>
  <si>
    <t>LEADING PRACTICE: If historical land acquisition resulted in the physical or economic displacement of affected communities, the Entity enters a mutually agreed process (co-designed with the affected communities), to understand and work towards remediating un-remediated negative impacts of displacement. The outcomes of this process shall be documented.</t>
  </si>
  <si>
    <t>Applicable: If historical land acquisition resulted in the physical or economic displacement of affected communities</t>
  </si>
  <si>
    <t>Requirement number</t>
  </si>
  <si>
    <t>Informing and engaging workers</t>
  </si>
  <si>
    <t>8.1.1</t>
  </si>
  <si>
    <t>Workers are informed about their rights, can raise concerns, and have them addressed</t>
  </si>
  <si>
    <t>8.1.1.1</t>
  </si>
  <si>
    <t>Inform workers of their rights (in a language they understand), as protected in this Standard, and in line with the ILO Fundamental Principles and Rights at Work.</t>
  </si>
  <si>
    <t>8.1.1.2</t>
  </si>
  <si>
    <t>Implement processes to allow open communication and direct engagement with workers and their representatives regarding working conditions and resolution of workplace and compensation issues, without threat of reprisal or intimidation.</t>
  </si>
  <si>
    <t>8.1.1.3</t>
  </si>
  <si>
    <t>Communicate the terms of work to all workers verbally and in writing before employment starts, in a language they understand. This includes, at a minimum: wages and payment, working hours (including overtime) and other key employment conditions</t>
  </si>
  <si>
    <t>10.7a</t>
  </si>
  <si>
    <t>8.1.1.4</t>
  </si>
  <si>
    <t>Implement an effective process to assess workers’ trust and confidence in feedback channels, including the complaints resolution process and whistleblowing mechanism.  This shall be done at least annually; concerns raised shall be assessed and appropriate improvement plans implemented.</t>
  </si>
  <si>
    <t>8.1.2</t>
  </si>
  <si>
    <t>There are processes in place to seek feedback from workers, and this is used to further improve safety and working conditions</t>
  </si>
  <si>
    <t>8.1.2.1</t>
  </si>
  <si>
    <t>Provide workers with a mechanism, such as a joint health and safety committee, by which they can raise, discuss and participate in the resolution of occupational health and safety issues with management.</t>
  </si>
  <si>
    <t>8.1.2.2</t>
  </si>
  <si>
    <t>LEADING PRACTICE: At least annual processes are in place to solicit anonymised worker feedback (on a periodic basis) around working conditions and workplace issues (e.g. through worker voice technology, anonymous surveys, external consultations, etc). Workers have trust in the mechanism and are informed of the voluntary nature of feedback and how it will be used.</t>
  </si>
  <si>
    <t>8.1.2.3</t>
  </si>
  <si>
    <t>LEADING PRACTICE: Workers and their independent and democratic representatives, including trade unions where present, are actively involved in the design, implementation and evaluation of policies and procedures relating to workers’ rights, including complaints/ grievance mechanisms, due diligence, and remediation processes.</t>
  </si>
  <si>
    <t>Working hours and wages</t>
  </si>
  <si>
    <t>8.2.1.</t>
  </si>
  <si>
    <t>Workers are paid adequately, and receive wages in a timely and transparent manner</t>
  </si>
  <si>
    <t>8.2.1.1</t>
  </si>
  <si>
    <t>Pay employees at least a living wage, based on standard working hours.</t>
  </si>
  <si>
    <t>8.2.1.2</t>
  </si>
  <si>
    <t>LEADING PRACTICE: Work with suppliers of contractors to carry out an assessment against living wages for contract workers. If contractor wages are below living wage benchmarks, develop a joint action plan to provide living wages by 2035, and monitor progress at least annually.</t>
  </si>
  <si>
    <t>8.2.1.3</t>
  </si>
  <si>
    <t>Make wage payments that are timely, in legal currency and fully documented.</t>
  </si>
  <si>
    <t>10.7d</t>
  </si>
  <si>
    <t>8.2.2</t>
  </si>
  <si>
    <t>Working hours are reasonable and do not compromise health or safety</t>
  </si>
  <si>
    <t>8.2.2.1</t>
  </si>
  <si>
    <t xml:space="preserve">Pay overtime hours at least 25% more than regular hours (except in situations of a collective bargaining agreement, salaried workers or extended work shifts where work hours are averaged over a certain period). </t>
  </si>
  <si>
    <t>10.7c</t>
  </si>
  <si>
    <t>8.2.2.2</t>
  </si>
  <si>
    <r>
      <t>Implement measures so that regular working hours (</t>
    </r>
    <r>
      <rPr>
        <i/>
        <sz val="10"/>
        <rFont val="Calibri"/>
        <family val="2"/>
      </rPr>
      <t>excluding</t>
    </r>
    <r>
      <rPr>
        <sz val="10"/>
        <rFont val="Calibri"/>
        <family val="2"/>
      </rPr>
      <t xml:space="preserve"> overtime) do not exceed 48 hours per week. </t>
    </r>
  </si>
  <si>
    <t>10.8c</t>
  </si>
  <si>
    <t>8.2.2.3</t>
  </si>
  <si>
    <t>Provide workers with, at minimum, an average of one day off per seven-day period</t>
  </si>
  <si>
    <t>10.8b</t>
  </si>
  <si>
    <t>8.2.2.4</t>
  </si>
  <si>
    <t xml:space="preserve">All overtime is voluntary, except for specific force majeure circumstances as permitted under national law and the ILO Hours of Work (Industry) Convention (No 1). Where mandatory overtime is necessary due to force majeure circumstances, such requirements must be temporary (limited in duration) and decided in consultation with workers, regulators and unions.  </t>
  </si>
  <si>
    <t>8.2.2.5</t>
  </si>
  <si>
    <r>
      <t>Workers do not exceed 60 hours per week of work (</t>
    </r>
    <r>
      <rPr>
        <i/>
        <sz val="10"/>
        <rFont val="Calibri"/>
        <family val="2"/>
      </rPr>
      <t>including</t>
    </r>
    <r>
      <rPr>
        <sz val="10"/>
        <rFont val="Calibri"/>
        <family val="2"/>
      </rPr>
      <t xml:space="preserve"> overtime).  This calculation excludes force majeure circumstances and major shutdowns, provided these are infrequent and limited in nature. </t>
    </r>
  </si>
  <si>
    <t>8.2.2.6</t>
  </si>
  <si>
    <r>
      <t>LEADING PRACTICE: Implement measures so that workers do not exceed 48 hours/ week (</t>
    </r>
    <r>
      <rPr>
        <i/>
        <sz val="10"/>
        <rFont val="Calibri"/>
        <family val="2"/>
      </rPr>
      <t>including</t>
    </r>
    <r>
      <rPr>
        <sz val="10"/>
        <rFont val="Calibri"/>
        <family val="2"/>
      </rPr>
      <t xml:space="preserve"> overtime).</t>
    </r>
  </si>
  <si>
    <t>Prohibition of child labour</t>
  </si>
  <si>
    <t>8.3.1</t>
  </si>
  <si>
    <t>Child labour shall not be tolerated</t>
  </si>
  <si>
    <t>8.3.1.1</t>
  </si>
  <si>
    <t>Develop and implement a formal child labour policy, which includes minimum working ages and conditions on work for young workers (as per 8.3.1.2).</t>
  </si>
  <si>
    <t>8.3.1.2</t>
  </si>
  <si>
    <t xml:space="preserve">Implement an age verification process so that:  
a.All workers are over the age of 15 years or the legal minimum employment age, whichever is higher.  
b. Work for 15 through 18-year-olds is not exploitative, hazardous or interfering with schooling and apprenticeship programmes, and appropriate supervision and training is provided.
</t>
  </si>
  <si>
    <t>8.3.1.3</t>
  </si>
  <si>
    <t>For contracts with third-party contractors, include requirements around identifying/ addressing risks of child labour (including age verification, training, etc) in line with the requirements in this Standard.</t>
  </si>
  <si>
    <t>8.3.2</t>
  </si>
  <si>
    <t>In higher risks contexts, additional monitoring is in place to identify, prevent and address risks and incidents of child labour</t>
  </si>
  <si>
    <t>8.3.2.1</t>
  </si>
  <si>
    <t>Provide focused training to relevant workers on child labour risks and conditions for acceptable work for young workers.</t>
  </si>
  <si>
    <t>Applicable: If operations are in a country with medium or high risk for child labour</t>
  </si>
  <si>
    <t>8.3.2.2</t>
  </si>
  <si>
    <t>Establish a monitoring system for child labour risks, which includes for example onsite monitoring, grievance/ complaint mechanisms, and feedback from communities and external stakeholders.</t>
  </si>
  <si>
    <t>8.3.2.3</t>
  </si>
  <si>
    <t>LEADING PRACTICE: Engage in direct or collaborative projects to help address root causes of child labour in regions where the Entity operates  (e.g. supporting access to education or improved livelihoods).</t>
  </si>
  <si>
    <t>Prohibition of forced labour</t>
  </si>
  <si>
    <t>8.4.1</t>
  </si>
  <si>
    <t>Forced and bonded labour shall not be tolerated</t>
  </si>
  <si>
    <t>8.4.1.1</t>
  </si>
  <si>
    <t>Implement a policy and processes to prohibit forced, bonded, or involuntary prison labour (within the Entity’s direct operations and indirectly through any contracted employment or recruitment agencies). These shall include:
a. Not engaging or supporting human trafficking;
b. Not permitting workers to be charged with recruitment fees or related costs to obtain or retain the job (including costs for equipment advance, or lodging of deposits);
c. Not holding workers in debt bondage and not forcing workers (or their friends/ families) to work to pay off a debt;
d. Not restricting the freedom of movement of workers in the workplace or in on-site housing or company provided transport, unless legal, reasonable, necessary, timebound and proportionate;
e. Not retaining original copies of workers’ identity papers, work permits, travel documents or training certificates; 
f. Ensuring workers are free to terminate their employment at any time without penalty, given notice of reasonable length.</t>
  </si>
  <si>
    <t>8.4.1.2</t>
  </si>
  <si>
    <t>For contracts with third-party contractors, include requirements around identifying/ addressing risks of forced labour, in line with the requirements in this Standard.</t>
  </si>
  <si>
    <t>8.4.1.3</t>
  </si>
  <si>
    <t xml:space="preserve">Publicly disclose an annual Modern Slavery Statement detailing actions to address modern slavery.  </t>
  </si>
  <si>
    <t>10.3c</t>
  </si>
  <si>
    <t>8.4.2</t>
  </si>
  <si>
    <t>In higher-risk contexts, additional monitoring is in place to identify, prevent and address risks and incidents of forced labour</t>
  </si>
  <si>
    <t>8.4.2.1</t>
  </si>
  <si>
    <t>Provide focused training to any workers at increased risk for forced labour on their rights and the protections and resources available.</t>
  </si>
  <si>
    <t>Applicable: If operations are in a country with medium or high risk for forced labour</t>
  </si>
  <si>
    <t>8.4.2.2</t>
  </si>
  <si>
    <t>Establish a monitoring system for forced labour risks, which includes for example onsite monitoring, grievance mechanisms, and feedback from communities and external stakeholders</t>
  </si>
  <si>
    <t>8.4.2.3</t>
  </si>
  <si>
    <t>LEADING PRACTICE: Engage in direct or collaborative projects to help address root causes of forced labour in regions where the Entity operates (e.g. recruitment practices, debt risks, etc.).</t>
  </si>
  <si>
    <t>Freedom of association and right to collective bargaining</t>
  </si>
  <si>
    <t>8.5.1</t>
  </si>
  <si>
    <t>Freedom of assocation and the right to collective bargaining are respected</t>
  </si>
  <si>
    <t>8.5.1.1</t>
  </si>
  <si>
    <t xml:space="preserve">Inform workers of their right to form or join labour unions or other associations to collectively bargain within the bounds of applicable law. The decision whether to join or not to join a labour union or other association shall be made solely by the worker. </t>
  </si>
  <si>
    <t>10.1a</t>
  </si>
  <si>
    <t>8.5.1.2</t>
  </si>
  <si>
    <t>Implement processes to protect workers’ right to collectively bargain, and to ensure adherence to collective bargaining agreements (CBAs), where they exist.</t>
  </si>
  <si>
    <t>10.1b</t>
  </si>
  <si>
    <t>8.5.1.3</t>
  </si>
  <si>
    <t>8.5.1.3.	Implement processes so that labour unions or other associations have the right to: 
a. Develop their constitutions and rules, to elect their representatives in full freedom, to organise their administration and activities and to formulate their programmes to the extent possible under applicable law.
b. Organise.
c. Within the bounds of applicable law, collectively bargain on behalf of the workers.
d. Carry out industrial action (strikes), in line with applicable law.
e. Have a dedicated space and sufficient capacity to carry out their roles effectively, including time during working hours.</t>
  </si>
  <si>
    <t>10.1c</t>
  </si>
  <si>
    <t>8.5.1.4</t>
  </si>
  <si>
    <t xml:space="preserve">Where national law restricts the right to freedom of association or collective bargaining, the Entity shall take active steps so that workers can express their views and organise through alternative methods, in line with international human rights obligations. </t>
  </si>
  <si>
    <t>10.1d</t>
  </si>
  <si>
    <t>Freedom of association and collective bargaining</t>
  </si>
  <si>
    <t>8.5.1.5</t>
  </si>
  <si>
    <t>LEADING PRACTICE: Publicly disclose key indicators of trade union rights, including: the number of workers covered by collective bargaining agreements, the existence of recognised independent trade unions, the respect of the right to strike, and any recorded labour disputes or grievances relating to freedom of association.</t>
  </si>
  <si>
    <t>Non-discrimination and equal opportunities</t>
  </si>
  <si>
    <t>8.6.1</t>
  </si>
  <si>
    <t>There is a system in place to prevent discrimination and ensure equal opportunities in the workplace</t>
  </si>
  <si>
    <t>8.6.1.1</t>
  </si>
  <si>
    <t>Develop and implement a policy to enable non-discrimination and equal opportunity for its workers, and to provide a safe and respectful workplace.  This includes a zero-tolerance approach for disrespectful behaviour (including violence and harassment), and prohibition of retaliation against workers for raising concerns or exercising their rights</t>
  </si>
  <si>
    <t>10.4</t>
  </si>
  <si>
    <t>8.6.1.2</t>
  </si>
  <si>
    <t>Carry out a gender pay gap analysis at least every 3 years and implement an action plan to address any findings.</t>
  </si>
  <si>
    <t>8.6.1.3</t>
  </si>
  <si>
    <t>LEADING PRACTICE: Demonstrate how workers or worker representatives were engaged in the development and evaluation of policies and measures to prevent discrimination and ensure a safe and respectful workplace (as per 8.6.1.1/ 8.6.1.2).</t>
  </si>
  <si>
    <t>8.6.2</t>
  </si>
  <si>
    <t>Measures are taken to promote diversity and inclusion in the workforce.</t>
  </si>
  <si>
    <t>8.6.2.1</t>
  </si>
  <si>
    <t>Develop and implement a strategy to improve diversity, equity, and inclusion in the workforce, which includes timebound targets.  Report on progress against targets at least every 3 years, with results shared at minimum with senior management and workers.</t>
  </si>
  <si>
    <t>8.6.2.2</t>
  </si>
  <si>
    <t>LEADING PRACTICE: Carry out consultation with workers and/or worker representatives (at least every 5 years) to understand key barriers to diversity and equity; ensure these findings inform the policies and strategy (as per 8.6.2.1). </t>
  </si>
  <si>
    <t>8.6.2.3</t>
  </si>
  <si>
    <t xml:space="preserve">LEADING PRACTICE: Implement measures to reduce bias in the recruitment and progression of workers. </t>
  </si>
  <si>
    <t>8.6.2.4</t>
  </si>
  <si>
    <t>LEADING PRACTICE: Implement measures to meet the flexible work needs of workers and managers (beyond legal minimums); including for example job sharing, carers’ leave, enhanced parental leave, part-time roles, flexible working, etc.</t>
  </si>
  <si>
    <t>8.6.2.5</t>
  </si>
  <si>
    <t>LEADING PRACTICE: Demonstrate that implementation of the diversity, equity, and inclusion strategy (as per 8.6.2.1) has led to measurable improvements against key targets in these areas (on average over the preceding three-year period).</t>
  </si>
  <si>
    <t>Safe and healthy working environment</t>
  </si>
  <si>
    <t>8.7.1</t>
  </si>
  <si>
    <t>Risks to health and safety are proactively identified, managed, and monitored, within a culture of safety and leadership</t>
  </si>
  <si>
    <t>8.7.1.1</t>
  </si>
  <si>
    <t>As part of the health and safety management system (see Criterion 2.3.1); identify, address and monitor relevant occupational health and safety risks in line with established good practice (see Table 3).</t>
  </si>
  <si>
    <t>Equivalence ISO 45001</t>
  </si>
  <si>
    <t>Risks to health and safety are proactively identified, managed, and monitored, within a culture of safety leadership</t>
  </si>
  <si>
    <t>8.7.1.2</t>
  </si>
  <si>
    <t>Implement measures so that workers are competent to perform their roles in a safe and healthy manner. This includes understanding key hazards, risks and controls, based on receiving appropriate and ongoing training, supervision and monitoring.</t>
  </si>
  <si>
    <t>8.7.1.3</t>
  </si>
  <si>
    <t>Implement a health surveillance programme to monitor potential adverse health impacts, disease manifestation and risks over time, management of risks includes making reasonable adjustments to consider issues or mitigate the risks.</t>
  </si>
  <si>
    <t>8.7.1.4</t>
  </si>
  <si>
    <t>Establish a process, involving workers and with support from senior management, to investigate work-related incidents and use learnings to improve the health and safety management system (see 2.3: HSE management system).</t>
  </si>
  <si>
    <t>8.7.1.5</t>
  </si>
  <si>
    <t>Implement measures where workers can pause work due to potential concerns over safety or health, without negative consequences (for example ‘stop and ask’ or ‘stop for health and safety’ initiatives).</t>
  </si>
  <si>
    <t>8.7.1.6</t>
  </si>
  <si>
    <t xml:space="preserve">LEADING PRACTICE: Senior management remuneration or benefits are linked to health and safety outcomes. </t>
  </si>
  <si>
    <t>8.7.2</t>
  </si>
  <si>
    <t>Psychosocial risks are effectively identified and addressed, along with physical health and safety risks</t>
  </si>
  <si>
    <t>8.7.2.1</t>
  </si>
  <si>
    <t>Psychosocial risks are integrated into the health and safety management system to promote wellbeing at work, including identification, evaluation, and control of risks (see 2.3: HSE management system)</t>
  </si>
  <si>
    <t>8.7.3</t>
  </si>
  <si>
    <t>The Entity sets targets, monitors progress, and publicly discloses outcomes in health and safety for workers.</t>
  </si>
  <si>
    <t>8.7.3.1</t>
  </si>
  <si>
    <t>Set targets for health and safety outcomes and publicly disclose the effectiveness of the health and safety management system on an annual basis, including both leading and lagging indicators</t>
  </si>
  <si>
    <t>11.1e</t>
  </si>
  <si>
    <t>8.7.2.2</t>
  </si>
  <si>
    <t>LEADING PRACTICE: Demonstrate improved performance against targets in the health and safety management system (including leading indicators), on average over the preceding three-year period.</t>
  </si>
  <si>
    <t>8.7.2.3</t>
  </si>
  <si>
    <t>LEADING PRACTICE: Achieve zero fatalities over the preceding three-year period.</t>
  </si>
  <si>
    <t>8.7.2.4</t>
  </si>
  <si>
    <t>LEADING PRACTICE: Participate in industry initiatives aimed at improving health and safety outcomes, through sharing best practice and learnings from reporting and analysis of fatalities, near misses, and other critical incidents.</t>
  </si>
  <si>
    <r>
      <rPr>
        <b/>
        <sz val="16"/>
        <color theme="5" tint="-0.249977111117893"/>
        <rFont val="Aptos Narrow"/>
        <family val="2"/>
        <scheme val="minor"/>
      </rPr>
      <t>Modular Sections:</t>
    </r>
    <r>
      <rPr>
        <b/>
        <sz val="16"/>
        <rFont val="Aptos Narrow"/>
        <family val="2"/>
        <scheme val="minor"/>
      </rPr>
      <t xml:space="preserve">
9: Mine Closure
10: Bauxite Residue and Tailings Management
11: Displacement and Resettlement. </t>
    </r>
  </si>
  <si>
    <r>
      <t xml:space="preserve">As part of the revised PS V4 Consultation Draft,  three topics have been pulled out into </t>
    </r>
    <r>
      <rPr>
        <b/>
        <sz val="12"/>
        <color theme="1"/>
        <rFont val="Aptos Narrow"/>
        <family val="2"/>
        <scheme val="minor"/>
      </rPr>
      <t>modular sections</t>
    </r>
    <r>
      <rPr>
        <sz val="12"/>
        <color theme="1"/>
        <rFont val="Aptos Narrow"/>
        <family val="2"/>
        <scheme val="minor"/>
      </rPr>
      <t>, due to their cross-cutting nature and the fact they apply only in specific contexts. Detailed mapping against PS V3 requirements and a categorisation of changes can be found in the PDF consultation drafts, available on the consultation webpage.</t>
    </r>
  </si>
  <si>
    <t>Section Number and Name</t>
  </si>
  <si>
    <t>Applicable for</t>
  </si>
  <si>
    <t>Relevant V3 Criteria</t>
  </si>
  <si>
    <t>For more detailed mapping at Criteria/ Requirement level:</t>
  </si>
  <si>
    <t>Comments</t>
  </si>
  <si>
    <t>Section 9: Mine Closure</t>
  </si>
  <si>
    <r>
      <t xml:space="preserve">Entities with </t>
    </r>
    <r>
      <rPr>
        <b/>
        <sz val="12"/>
        <color theme="1"/>
        <rFont val="Calibri"/>
        <family val="2"/>
      </rPr>
      <t>bauxite mining</t>
    </r>
    <r>
      <rPr>
        <sz val="12"/>
        <color theme="1"/>
        <rFont val="Calibri"/>
        <family val="2"/>
      </rPr>
      <t xml:space="preserve"> in the certification scope</t>
    </r>
  </si>
  <si>
    <t>Refer to the Consultation Draft</t>
  </si>
  <si>
    <t>Expands on existing requirements in PS V3 and includes new expectations around financial planning for closure, minimum monitoring periods, addressing socio-economic impacts, and incorporating circularity principles.</t>
  </si>
  <si>
    <t xml:space="preserve">Section 10: Bauxite Residue and Tailings Management </t>
  </si>
  <si>
    <r>
      <t>Entities with</t>
    </r>
    <r>
      <rPr>
        <b/>
        <sz val="12"/>
        <color theme="1"/>
        <rFont val="Calibri"/>
        <family val="2"/>
      </rPr>
      <t xml:space="preserve"> bauxite mining</t>
    </r>
    <r>
      <rPr>
        <sz val="12"/>
        <color theme="1"/>
        <rFont val="Calibri"/>
        <family val="2"/>
      </rPr>
      <t xml:space="preserve"> or </t>
    </r>
    <r>
      <rPr>
        <b/>
        <sz val="12"/>
        <color theme="1"/>
        <rFont val="Calibri"/>
        <family val="2"/>
      </rPr>
      <t>alumina refining</t>
    </r>
    <r>
      <rPr>
        <sz val="12"/>
        <color theme="1"/>
        <rFont val="Calibri"/>
        <family val="2"/>
      </rPr>
      <t xml:space="preserve"> in the certicication scope  + any other Entities with </t>
    </r>
    <r>
      <rPr>
        <b/>
        <sz val="12"/>
        <color theme="1"/>
        <rFont val="Calibri"/>
        <family val="2"/>
      </rPr>
      <t>bauxite residue or tailings facilities</t>
    </r>
  </si>
  <si>
    <t>6.6 Bauxite residue</t>
  </si>
  <si>
    <t>Aims to align with and (eventually) to cross -recognise certification against the Global Industry Standard on Tailings Management (GISTM) for tailings management criteria. Expands on existing bauxite residue criteria within PS V3.</t>
  </si>
  <si>
    <t>Section 11: Displacement and Resettlement</t>
  </si>
  <si>
    <r>
      <t>Entities where new projects or major changes result in</t>
    </r>
    <r>
      <rPr>
        <b/>
        <sz val="12"/>
        <color theme="1"/>
        <rFont val="Calibri"/>
        <family val="2"/>
      </rPr>
      <t xml:space="preserve"> potential or actual economic or physical displacement of persons or communities </t>
    </r>
    <r>
      <rPr>
        <i/>
        <sz val="12"/>
        <color theme="1"/>
        <rFont val="Calibri"/>
        <family val="2"/>
      </rPr>
      <t>(see draft for full details)</t>
    </r>
    <r>
      <rPr>
        <b/>
        <sz val="12"/>
        <color theme="1"/>
        <rFont val="Calibri"/>
        <family val="2"/>
      </rPr>
      <t xml:space="preserve">
</t>
    </r>
    <r>
      <rPr>
        <sz val="12"/>
        <color theme="1"/>
        <rFont val="Calibri"/>
        <family val="2"/>
      </rPr>
      <t xml:space="preserve">For new projects and major changes initiated </t>
    </r>
    <r>
      <rPr>
        <u/>
        <sz val="12"/>
        <color theme="1"/>
        <rFont val="Calibri"/>
        <family val="2"/>
      </rPr>
      <t>pre-2022</t>
    </r>
    <r>
      <rPr>
        <sz val="12"/>
        <color theme="1"/>
        <rFont val="Calibri"/>
        <family val="2"/>
      </rPr>
      <t xml:space="preserve">: this section applies only to those projects initiated after the Entity joined ASI. For new projects or major changes initiated from </t>
    </r>
    <r>
      <rPr>
        <u/>
        <sz val="12"/>
        <color theme="1"/>
        <rFont val="Calibri"/>
        <family val="2"/>
      </rPr>
      <t>01 January 2022 onwards</t>
    </r>
    <r>
      <rPr>
        <sz val="12"/>
        <color theme="1"/>
        <rFont val="Calibri"/>
        <family val="2"/>
      </rPr>
      <t xml:space="preserve">: this section applies to all projects </t>
    </r>
    <r>
      <rPr>
        <i/>
        <sz val="12"/>
        <color theme="1"/>
        <rFont val="Calibri"/>
        <family val="2"/>
      </rPr>
      <t>[consistent with applicability for ASI Performance Standard V3 Criterion 9.6 on Resettlement]</t>
    </r>
  </si>
  <si>
    <t>9.6 Displacement
9.4b Free, Prior, and Informed Consent</t>
  </si>
  <si>
    <t>Expanded to align fully with IFC Performance Standard 5: Land acquisition and involuntary resettlement (2012)</t>
  </si>
  <si>
    <t>Applicability E-J</t>
  </si>
  <si>
    <t>Min vs Leading K</t>
  </si>
  <si>
    <t>Status vs V3 N</t>
  </si>
  <si>
    <t>Downstream Option</t>
  </si>
  <si>
    <t>Yes - show streamlined certification option</t>
  </si>
  <si>
    <t>Yes - show all sections</t>
  </si>
  <si>
    <t>2.5 Environmental and Social Impact Assessments
2.6 Human Rights Impact Assessment
2.10 Closure, Decommissioning and Divestment
8.7 Mine Rehabilitation
9.4b Free, Prior, and Informed Consent</t>
  </si>
  <si>
    <t xml:space="preserve">Adjust selection  in the rows below to change applicable requirements in tabs 1-8 </t>
  </si>
  <si>
    <t xml:space="preserve"> ←Edit here</t>
  </si>
  <si>
    <t>Applicability Filters</t>
  </si>
  <si>
    <r>
      <rPr>
        <b/>
        <sz val="22"/>
        <color rgb="FF0070C0"/>
        <rFont val="Aptos Narrow"/>
        <family val="2"/>
        <scheme val="minor"/>
      </rPr>
      <t xml:space="preserve">READ THIS TAB FIRST </t>
    </r>
    <r>
      <rPr>
        <sz val="18"/>
        <color theme="1"/>
        <rFont val="Aptos Narrow"/>
        <family val="2"/>
        <scheme val="minor"/>
      </rPr>
      <t xml:space="preserve">
This workbook is to support the public consultation on the draft revised ASI Performance Standard V4 (PS V4).  It maps the draft PS V4 requirements against criteria in the previous PS V3, and should be used together with the Consultation Draft (PDF). 
All supporting documents can be found on the consultation webpage:
</t>
    </r>
    <r>
      <rPr>
        <u/>
        <sz val="18"/>
        <color theme="4"/>
        <rFont val="Aptos Narrow"/>
        <family val="2"/>
        <scheme val="minor"/>
      </rPr>
      <t>https://aluminium-stewardship.org/standards-revision-consultation-hub</t>
    </r>
    <r>
      <rPr>
        <sz val="18"/>
        <color theme="1"/>
        <rFont val="Aptos Narrow"/>
        <family val="2"/>
        <scheme val="minor"/>
      </rPr>
      <t xml:space="preserve">
It allows users to: 
1. Filter PS V4 requirements </t>
    </r>
    <r>
      <rPr>
        <b/>
        <sz val="18"/>
        <color theme="1"/>
        <rFont val="Aptos Narrow"/>
        <family val="2"/>
        <scheme val="minor"/>
      </rPr>
      <t xml:space="preserve">by applicability based on Supply Chain Activity using the filters on this tab, </t>
    </r>
    <r>
      <rPr>
        <sz val="18"/>
        <color theme="1"/>
        <rFont val="Aptos Narrow"/>
        <family val="2"/>
        <scheme val="minor"/>
      </rPr>
      <t xml:space="preserve">which cascade across all requirement tabs.  Alternately, each individual tab 1-8 can be filtered separately. In the PS V4 Consultation Draft, applicability is indicated in </t>
    </r>
    <r>
      <rPr>
        <sz val="18"/>
        <color rgb="FF0070C0"/>
        <rFont val="Aptos Narrow"/>
        <family val="2"/>
        <scheme val="minor"/>
      </rPr>
      <t>blue text</t>
    </r>
    <r>
      <rPr>
        <sz val="18"/>
        <color theme="1"/>
        <rFont val="Aptos Narrow"/>
        <family val="2"/>
        <scheme val="minor"/>
      </rPr>
      <t xml:space="preserve"> under the Notes column.
2. Filter PS V4 requirements by </t>
    </r>
    <r>
      <rPr>
        <b/>
        <sz val="18"/>
        <color theme="1"/>
        <rFont val="Aptos Narrow"/>
        <family val="2"/>
        <scheme val="minor"/>
      </rPr>
      <t>Minimum vs Leading Practice</t>
    </r>
    <r>
      <rPr>
        <sz val="18"/>
        <color theme="1"/>
        <rFont val="Aptos Narrow"/>
        <family val="2"/>
        <scheme val="minor"/>
      </rPr>
      <t xml:space="preserve"> (see introduction of the Consultation Draft for more detail)
3. Filter by the type of change compared to PS V3 (</t>
    </r>
    <r>
      <rPr>
        <i/>
        <sz val="18"/>
        <color theme="1"/>
        <rFont val="Aptos Narrow"/>
        <family val="2"/>
        <scheme val="minor"/>
      </rPr>
      <t>Column N)</t>
    </r>
    <r>
      <rPr>
        <sz val="18"/>
        <color theme="1"/>
        <rFont val="Aptos Narrow"/>
        <family val="2"/>
        <scheme val="minor"/>
      </rPr>
      <t xml:space="preserve"> on each individual tab 1-8.
</t>
    </r>
    <r>
      <rPr>
        <b/>
        <sz val="18"/>
        <color rgb="FFC00000"/>
        <rFont val="Aptos Narrow"/>
        <family val="2"/>
        <scheme val="minor"/>
      </rPr>
      <t xml:space="preserve">When a requirement is </t>
    </r>
    <r>
      <rPr>
        <b/>
        <u/>
        <sz val="18"/>
        <color rgb="FFC00000"/>
        <rFont val="Aptos Narrow"/>
        <family val="2"/>
        <scheme val="minor"/>
      </rPr>
      <t>non-applicable based on the filtering</t>
    </r>
    <r>
      <rPr>
        <b/>
        <sz val="18"/>
        <color rgb="FFC00000"/>
        <rFont val="Aptos Narrow"/>
        <family val="2"/>
        <scheme val="minor"/>
      </rPr>
      <t xml:space="preserve"> selected, it will be shown as greyed out with strike through - see image to the right. </t>
    </r>
    <r>
      <rPr>
        <sz val="18"/>
        <color theme="1"/>
        <rFont val="Aptos Narrow"/>
        <family val="2"/>
        <scheme val="minor"/>
      </rPr>
      <t xml:space="preserve">
</t>
    </r>
  </si>
  <si>
    <r>
      <t xml:space="preserve">Please note that under PS V4, conformance will still be assessed at </t>
    </r>
    <r>
      <rPr>
        <u/>
        <sz val="18"/>
        <color theme="1"/>
        <rFont val="Aptos Narrow"/>
        <family val="2"/>
        <scheme val="minor"/>
      </rPr>
      <t>criterion</t>
    </r>
    <r>
      <rPr>
        <sz val="18"/>
        <color theme="1"/>
        <rFont val="Aptos Narrow"/>
        <family val="2"/>
        <scheme val="minor"/>
      </rPr>
      <t xml:space="preserve"> level. The </t>
    </r>
    <r>
      <rPr>
        <u/>
        <sz val="18"/>
        <color theme="1"/>
        <rFont val="Aptos Narrow"/>
        <family val="2"/>
        <scheme val="minor"/>
      </rPr>
      <t>requirements</t>
    </r>
    <r>
      <rPr>
        <sz val="18"/>
        <color theme="1"/>
        <rFont val="Aptos Narrow"/>
        <family val="2"/>
        <scheme val="minor"/>
      </rPr>
      <t xml:space="preserve"> are similar to sub-bullets found under criteria in the current PS V3, but more explicit. See the Introduction to the PS V4 Consultation Draft for more detail.</t>
    </r>
  </si>
  <si>
    <r>
      <rPr>
        <b/>
        <sz val="18"/>
        <color theme="1"/>
        <rFont val="Aptos Narrow"/>
        <family val="2"/>
        <scheme val="minor"/>
      </rPr>
      <t>Applicability for downstream (fabricating) Entities</t>
    </r>
    <r>
      <rPr>
        <sz val="18"/>
        <color theme="1"/>
        <rFont val="Aptos Narrow"/>
        <family val="2"/>
        <scheme val="minor"/>
      </rPr>
      <t>*  ASI is  seeking input on a proposal for a streamlined certification option for downstream Entities. Under this proposal, only Sections 3: Responsible Sourcing &amp; Due Diligence), 4: Climate and 6: Circularity would be required for downstream certification. The remaining sections would be optional.
To see how this option would change the requirements for Downstream Entities, select 'Yes - show streamlined certification option' next to Fabricating in the table below (and make sure 'No' is selected for all other Activities).  When 'Yes - show full section' is selected, this displays the (potentially) applicable requirements for downstream Entities under all Sections.  See the Introduction of the PS V4 Consultation Draft and the Consultation Survey for more detail and to give your input.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</si>
</sst>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3" x14ac:knownFonts="1">
    <font>
      <sz val="11"/>
      <color theme="1"/>
      <name val="Aptos Narrow"/>
      <family val="2"/>
      <scheme val="minor"/>
    </font>
    <font>
      <sz val="12"/>
      <color theme="1"/>
      <name val="Aptos Narrow"/>
      <family val="2"/>
      <scheme val="minor"/>
    </font>
    <font>
      <sz val="10"/>
      <color theme="1"/>
      <name val="Calibri"/>
      <family val="2"/>
    </font>
    <font>
      <sz val="10"/>
      <name val="Calibri"/>
      <family val="2"/>
    </font>
    <font>
      <sz val="8"/>
      <name val="Aptos Narrow"/>
      <family val="2"/>
      <scheme val="minor"/>
    </font>
    <font>
      <sz val="11"/>
      <color theme="1"/>
      <name val="Calibri"/>
      <family val="2"/>
    </font>
    <font>
      <i/>
      <sz val="10"/>
      <color theme="0"/>
      <name val="Calibri"/>
      <family val="2"/>
    </font>
    <font>
      <sz val="10"/>
      <color theme="1"/>
      <name val="Aptos Narrow"/>
      <family val="2"/>
      <scheme val="minor"/>
    </font>
    <font>
      <sz val="10"/>
      <color theme="1"/>
      <name val="Calibri"/>
      <family val="2"/>
    </font>
    <font>
      <u/>
      <sz val="10"/>
      <name val="Calibri"/>
      <family val="2"/>
    </font>
    <font>
      <sz val="28"/>
      <color theme="1"/>
      <name val="Aptos Narrow"/>
      <family val="2"/>
      <scheme val="minor"/>
    </font>
    <font>
      <b/>
      <sz val="28"/>
      <color theme="0"/>
      <name val="Aptos Narrow"/>
      <family val="2"/>
      <scheme val="minor"/>
    </font>
    <font>
      <sz val="10"/>
      <color theme="0"/>
      <name val="Calibri"/>
      <family val="2"/>
    </font>
    <font>
      <b/>
      <sz val="10"/>
      <color theme="0"/>
      <name val="Calibri"/>
      <family val="2"/>
    </font>
    <font>
      <sz val="10"/>
      <color rgb="FF000000"/>
      <name val="Calibri"/>
      <family val="2"/>
    </font>
    <font>
      <i/>
      <sz val="10"/>
      <name val="Calibri"/>
      <family val="2"/>
    </font>
    <font>
      <u/>
      <sz val="10"/>
      <color theme="1"/>
      <name val="Calibri"/>
      <family val="2"/>
    </font>
    <font>
      <sz val="12"/>
      <color theme="1"/>
      <name val="Aptos Narrow"/>
      <family val="2"/>
      <scheme val="minor"/>
    </font>
    <font>
      <sz val="11"/>
      <color theme="1"/>
      <name val="Aptos Narrow"/>
      <family val="2"/>
      <scheme val="minor"/>
    </font>
    <font>
      <sz val="24"/>
      <color theme="1"/>
      <name val="Aptos Narrow"/>
      <family val="2"/>
      <scheme val="minor"/>
    </font>
    <font>
      <b/>
      <sz val="10"/>
      <color theme="1"/>
      <name val="Aptos Narrow"/>
      <family val="2"/>
      <scheme val="minor"/>
    </font>
    <font>
      <sz val="10"/>
      <color theme="1"/>
      <name val="Calibri Light"/>
      <family val="2"/>
    </font>
    <font>
      <b/>
      <sz val="12"/>
      <color theme="1"/>
      <name val="Calibri"/>
      <family val="2"/>
    </font>
    <font>
      <sz val="12"/>
      <color theme="1"/>
      <name val="Calibri"/>
      <family val="2"/>
    </font>
    <font>
      <u/>
      <sz val="12"/>
      <color theme="1"/>
      <name val="Calibri"/>
      <family val="2"/>
    </font>
    <font>
      <i/>
      <sz val="12"/>
      <color theme="1"/>
      <name val="Calibri"/>
      <family val="2"/>
    </font>
    <font>
      <sz val="12"/>
      <name val="Calibri"/>
      <family val="2"/>
    </font>
    <font>
      <b/>
      <sz val="12"/>
      <color theme="0"/>
      <name val="Calibri"/>
      <family val="2"/>
    </font>
    <font>
      <sz val="18"/>
      <color theme="1"/>
      <name val="Aptos Narrow"/>
      <family val="2"/>
      <scheme val="minor"/>
    </font>
    <font>
      <b/>
      <sz val="18"/>
      <color theme="1"/>
      <name val="Aptos Narrow"/>
      <family val="2"/>
      <scheme val="minor"/>
    </font>
    <font>
      <i/>
      <sz val="18"/>
      <color theme="1"/>
      <name val="Aptos Narrow"/>
      <family val="2"/>
      <scheme val="minor"/>
    </font>
    <font>
      <sz val="9"/>
      <color indexed="81"/>
      <name val="Tahoma"/>
      <family val="2"/>
    </font>
    <font>
      <sz val="14"/>
      <color indexed="81"/>
      <name val="Calibri"/>
      <family val="2"/>
    </font>
    <font>
      <sz val="18"/>
      <color theme="0"/>
      <name val="Aptos Narrow"/>
      <family val="2"/>
      <scheme val="minor"/>
    </font>
    <font>
      <sz val="18"/>
      <color theme="0"/>
      <name val="Calibri"/>
      <family val="2"/>
    </font>
    <font>
      <b/>
      <sz val="18"/>
      <color theme="0"/>
      <name val="Aptos Narrow"/>
      <family val="2"/>
      <scheme val="minor"/>
    </font>
    <font>
      <b/>
      <sz val="18"/>
      <color theme="0"/>
      <name val="Calibri"/>
      <family val="2"/>
    </font>
    <font>
      <sz val="18"/>
      <name val="Calibri"/>
      <family val="2"/>
    </font>
    <font>
      <b/>
      <sz val="16"/>
      <name val="Aptos Narrow"/>
      <family val="2"/>
      <scheme val="minor"/>
    </font>
    <font>
      <b/>
      <sz val="16"/>
      <color theme="5" tint="-0.249977111117893"/>
      <name val="Aptos Narrow"/>
      <family val="2"/>
      <scheme val="minor"/>
    </font>
    <font>
      <b/>
      <sz val="12"/>
      <color theme="1"/>
      <name val="Aptos Narrow"/>
      <family val="2"/>
      <scheme val="minor"/>
    </font>
    <font>
      <b/>
      <sz val="14"/>
      <color theme="1"/>
      <name val="Calibri"/>
      <family val="2"/>
    </font>
    <font>
      <u/>
      <sz val="18"/>
      <color theme="1"/>
      <name val="Aptos Narrow"/>
      <family val="2"/>
      <scheme val="minor"/>
    </font>
    <font>
      <u/>
      <sz val="10"/>
      <name val="Calibri Light"/>
      <family val="2"/>
    </font>
    <font>
      <sz val="10"/>
      <name val="Calibri Light"/>
      <family val="2"/>
    </font>
    <font>
      <u/>
      <sz val="18"/>
      <color theme="4"/>
      <name val="Aptos Narrow"/>
      <family val="2"/>
      <scheme val="minor"/>
    </font>
    <font>
      <sz val="20"/>
      <color theme="1"/>
      <name val="Aptos Narrow"/>
      <family val="2"/>
      <scheme val="minor"/>
    </font>
    <font>
      <i/>
      <sz val="20"/>
      <color rgb="FFC00000"/>
      <name val="Aptos Narrow"/>
      <family val="2"/>
      <scheme val="minor"/>
    </font>
    <font>
      <sz val="18"/>
      <color rgb="FF0070C0"/>
      <name val="Aptos Narrow"/>
      <family val="2"/>
      <scheme val="minor"/>
    </font>
    <font>
      <b/>
      <sz val="18"/>
      <color rgb="FFC00000"/>
      <name val="Aptos Narrow"/>
      <family val="2"/>
      <scheme val="minor"/>
    </font>
    <font>
      <b/>
      <u/>
      <sz val="18"/>
      <color rgb="FFC00000"/>
      <name val="Aptos Narrow"/>
      <family val="2"/>
      <scheme val="minor"/>
    </font>
    <font>
      <b/>
      <sz val="22"/>
      <color rgb="FF0070C0"/>
      <name val="Aptos Narrow"/>
      <family val="2"/>
      <scheme val="minor"/>
    </font>
    <font>
      <sz val="12"/>
      <color rgb="FFC00000"/>
      <name val="Aptos Narrow"/>
      <family val="2"/>
      <scheme val="minor"/>
    </font>
  </fonts>
  <fills count="10">
    <fill>
      <patternFill patternType="none"/>
    </fill>
    <fill>
      <patternFill patternType="gray125"/>
    </fill>
    <fill>
      <patternFill patternType="solid">
        <fgColor theme="4"/>
        <bgColor indexed="64"/>
      </patternFill>
    </fill>
    <fill>
      <patternFill patternType="solid">
        <fgColor rgb="FFFFFFCC"/>
        <bgColor indexed="64"/>
      </patternFill>
    </fill>
    <fill>
      <patternFill patternType="solid">
        <fgColor theme="0"/>
        <bgColor indexed="64"/>
      </patternFill>
    </fill>
    <fill>
      <patternFill patternType="solid">
        <fgColor theme="2"/>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FFFF00"/>
        <bgColor indexed="64"/>
      </patternFill>
    </fill>
    <fill>
      <patternFill patternType="solid">
        <fgColor rgb="FFFFFF00"/>
        <bgColor theme="4" tint="0.79998168889431442"/>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2">
    <xf numFmtId="0" fontId="0" fillId="0" borderId="0"/>
    <xf numFmtId="9" fontId="18" fillId="0" borderId="0" applyFont="0" applyFill="0" applyBorder="0" applyAlignment="0" applyProtection="0"/>
  </cellStyleXfs>
  <cellXfs count="89">
    <xf numFmtId="0" fontId="0" fillId="0" borderId="0" xfId="0"/>
    <xf numFmtId="0" fontId="5" fillId="4" borderId="0" xfId="0" applyFont="1" applyFill="1" applyAlignment="1">
      <alignment horizontal="center" vertical="center" wrapText="1"/>
    </xf>
    <xf numFmtId="0" fontId="8" fillId="4" borderId="0" xfId="0" applyFont="1" applyFill="1" applyAlignment="1">
      <alignment horizontal="center" vertical="center"/>
    </xf>
    <xf numFmtId="0" fontId="8" fillId="4" borderId="0" xfId="0" applyFont="1" applyFill="1" applyAlignment="1">
      <alignment horizontal="center" vertical="center" wrapText="1"/>
    </xf>
    <xf numFmtId="0" fontId="0" fillId="4" borderId="0" xfId="0" applyFill="1"/>
    <xf numFmtId="49" fontId="0" fillId="0" borderId="0" xfId="0" applyNumberFormat="1"/>
    <xf numFmtId="49" fontId="3" fillId="0" borderId="1" xfId="0" applyNumberFormat="1" applyFont="1" applyBorder="1" applyAlignment="1">
      <alignment horizontal="center" vertical="center" wrapText="1"/>
    </xf>
    <xf numFmtId="49" fontId="2" fillId="3" borderId="4" xfId="0" applyNumberFormat="1" applyFont="1" applyFill="1" applyBorder="1" applyAlignment="1">
      <alignment horizontal="center" vertical="center" wrapText="1"/>
    </xf>
    <xf numFmtId="49" fontId="8" fillId="4" borderId="0" xfId="0" applyNumberFormat="1" applyFont="1" applyFill="1" applyAlignment="1">
      <alignment horizontal="center" vertical="center"/>
    </xf>
    <xf numFmtId="49" fontId="2" fillId="4" borderId="0" xfId="0" applyNumberFormat="1" applyFont="1" applyFill="1" applyAlignment="1">
      <alignment horizontal="center" vertical="center"/>
    </xf>
    <xf numFmtId="49" fontId="11" fillId="6" borderId="5" xfId="0" applyNumberFormat="1" applyFont="1" applyFill="1" applyBorder="1" applyAlignment="1">
      <alignment horizontal="center" vertical="center"/>
    </xf>
    <xf numFmtId="49" fontId="10" fillId="7" borderId="5" xfId="0" applyNumberFormat="1" applyFont="1" applyFill="1" applyBorder="1"/>
    <xf numFmtId="49" fontId="10" fillId="0" borderId="5" xfId="0" applyNumberFormat="1" applyFont="1" applyBorder="1"/>
    <xf numFmtId="0" fontId="3" fillId="0" borderId="2" xfId="0" applyFont="1" applyBorder="1" applyAlignment="1">
      <alignment horizontal="center" vertical="center" wrapText="1"/>
    </xf>
    <xf numFmtId="0" fontId="2" fillId="5" borderId="1" xfId="0" applyFont="1" applyFill="1" applyBorder="1"/>
    <xf numFmtId="0" fontId="2" fillId="0" borderId="1" xfId="0" applyFont="1" applyBorder="1" applyAlignment="1">
      <alignment horizontal="left"/>
    </xf>
    <xf numFmtId="49" fontId="12" fillId="2" borderId="1" xfId="0" applyNumberFormat="1" applyFont="1" applyFill="1" applyBorder="1" applyAlignment="1">
      <alignment horizontal="center" vertical="center" wrapText="1"/>
    </xf>
    <xf numFmtId="0" fontId="12" fillId="2" borderId="2" xfId="0" applyFont="1" applyFill="1" applyBorder="1" applyAlignment="1">
      <alignment horizontal="center" vertical="center" wrapText="1"/>
    </xf>
    <xf numFmtId="49" fontId="12" fillId="2" borderId="3" xfId="0" applyNumberFormat="1" applyFont="1" applyFill="1" applyBorder="1" applyAlignment="1">
      <alignment horizontal="center" vertical="center" wrapText="1"/>
    </xf>
    <xf numFmtId="49" fontId="13" fillId="2" borderId="1" xfId="0" applyNumberFormat="1" applyFont="1" applyFill="1" applyBorder="1" applyAlignment="1">
      <alignment horizontal="center" vertical="center" wrapText="1"/>
    </xf>
    <xf numFmtId="49" fontId="2" fillId="4" borderId="0" xfId="0" applyNumberFormat="1" applyFont="1" applyFill="1" applyAlignment="1">
      <alignment horizontal="center" vertical="center" wrapText="1"/>
    </xf>
    <xf numFmtId="49" fontId="2" fillId="0" borderId="1" xfId="0" applyNumberFormat="1" applyFont="1" applyBorder="1" applyAlignment="1">
      <alignment horizontal="center" vertical="center" wrapText="1"/>
    </xf>
    <xf numFmtId="49" fontId="2" fillId="0" borderId="1" xfId="0" applyNumberFormat="1" applyFont="1" applyBorder="1" applyAlignment="1">
      <alignment vertical="center" wrapText="1"/>
    </xf>
    <xf numFmtId="49" fontId="3" fillId="4" borderId="1" xfId="0" applyNumberFormat="1" applyFont="1" applyFill="1" applyBorder="1" applyAlignment="1">
      <alignment vertical="center" wrapText="1"/>
    </xf>
    <xf numFmtId="49" fontId="3" fillId="4" borderId="1" xfId="0" applyNumberFormat="1" applyFont="1" applyFill="1" applyBorder="1" applyAlignment="1">
      <alignment horizontal="center" vertical="center" wrapText="1"/>
    </xf>
    <xf numFmtId="49" fontId="2" fillId="0" borderId="1" xfId="0" applyNumberFormat="1" applyFont="1" applyBorder="1" applyAlignment="1">
      <alignment horizontal="left" vertical="center" wrapText="1"/>
    </xf>
    <xf numFmtId="49" fontId="2" fillId="0" borderId="0" xfId="0" applyNumberFormat="1" applyFont="1" applyAlignment="1">
      <alignment horizontal="center" vertical="center" wrapText="1"/>
    </xf>
    <xf numFmtId="1" fontId="2" fillId="0" borderId="0" xfId="0" applyNumberFormat="1" applyFont="1" applyAlignment="1">
      <alignment horizontal="center" vertical="center" wrapText="1"/>
    </xf>
    <xf numFmtId="49" fontId="2" fillId="0" borderId="0" xfId="0" applyNumberFormat="1" applyFont="1" applyAlignment="1">
      <alignment wrapText="1"/>
    </xf>
    <xf numFmtId="0" fontId="2" fillId="4" borderId="0" xfId="0" applyFont="1" applyFill="1" applyAlignment="1">
      <alignment horizontal="center" vertical="center" wrapText="1"/>
    </xf>
    <xf numFmtId="49" fontId="7" fillId="0" borderId="1" xfId="0" applyNumberFormat="1" applyFont="1" applyBorder="1" applyAlignment="1">
      <alignment horizontal="center" vertical="center" wrapText="1"/>
    </xf>
    <xf numFmtId="49" fontId="7" fillId="0" borderId="0" xfId="0" applyNumberFormat="1" applyFont="1" applyAlignment="1">
      <alignment wrapText="1"/>
    </xf>
    <xf numFmtId="49" fontId="14" fillId="4" borderId="1" xfId="0" applyNumberFormat="1" applyFont="1" applyFill="1" applyBorder="1" applyAlignment="1">
      <alignment vertical="center" wrapText="1"/>
    </xf>
    <xf numFmtId="49" fontId="3" fillId="0" borderId="1" xfId="0" applyNumberFormat="1" applyFont="1" applyBorder="1" applyAlignment="1">
      <alignment vertical="center" wrapText="1"/>
    </xf>
    <xf numFmtId="49" fontId="3" fillId="0" borderId="1" xfId="0" applyNumberFormat="1" applyFont="1" applyBorder="1" applyAlignment="1">
      <alignment horizontal="left" vertical="center" wrapText="1"/>
    </xf>
    <xf numFmtId="49" fontId="2" fillId="4" borderId="1" xfId="0" applyNumberFormat="1" applyFont="1" applyFill="1" applyBorder="1" applyAlignment="1">
      <alignment horizontal="center" vertical="center" wrapText="1"/>
    </xf>
    <xf numFmtId="49" fontId="2" fillId="4" borderId="1" xfId="0" applyNumberFormat="1" applyFont="1" applyFill="1" applyBorder="1" applyAlignment="1">
      <alignment vertical="center" wrapText="1"/>
    </xf>
    <xf numFmtId="0" fontId="3" fillId="4" borderId="2" xfId="0" applyFont="1" applyFill="1" applyBorder="1" applyAlignment="1">
      <alignment horizontal="center" vertical="center" wrapText="1"/>
    </xf>
    <xf numFmtId="0" fontId="17" fillId="4" borderId="0" xfId="0" applyFont="1" applyFill="1"/>
    <xf numFmtId="49" fontId="19" fillId="0" borderId="0" xfId="0" applyNumberFormat="1" applyFont="1"/>
    <xf numFmtId="0" fontId="7" fillId="0" borderId="8" xfId="0" applyFont="1" applyBorder="1"/>
    <xf numFmtId="0" fontId="20" fillId="0" borderId="3" xfId="0" applyFont="1" applyBorder="1" applyAlignment="1">
      <alignment horizontal="center"/>
    </xf>
    <xf numFmtId="0" fontId="7" fillId="0" borderId="4" xfId="0" applyFont="1" applyBorder="1"/>
    <xf numFmtId="0" fontId="7" fillId="0" borderId="6" xfId="0" applyFont="1" applyBorder="1"/>
    <xf numFmtId="0" fontId="7" fillId="0" borderId="1" xfId="0" applyFont="1" applyBorder="1"/>
    <xf numFmtId="0" fontId="7" fillId="0" borderId="11" xfId="0" applyFont="1" applyBorder="1"/>
    <xf numFmtId="9" fontId="7" fillId="0" borderId="11" xfId="1" applyFont="1" applyBorder="1"/>
    <xf numFmtId="0" fontId="7" fillId="0" borderId="7" xfId="0" applyFont="1" applyBorder="1"/>
    <xf numFmtId="0" fontId="7" fillId="0" borderId="14" xfId="0" applyFont="1" applyBorder="1"/>
    <xf numFmtId="0" fontId="7" fillId="0" borderId="12" xfId="0" applyFont="1" applyBorder="1"/>
    <xf numFmtId="9" fontId="7" fillId="0" borderId="13" xfId="1" applyFont="1" applyBorder="1"/>
    <xf numFmtId="49" fontId="2" fillId="3" borderId="4" xfId="0" applyNumberFormat="1" applyFont="1" applyFill="1" applyBorder="1" applyAlignment="1">
      <alignment horizontal="left" vertical="center" wrapText="1"/>
    </xf>
    <xf numFmtId="0" fontId="21" fillId="0" borderId="0" xfId="0" applyFont="1" applyAlignment="1">
      <alignment wrapText="1"/>
    </xf>
    <xf numFmtId="0" fontId="21" fillId="0" borderId="1" xfId="0" applyFont="1" applyBorder="1" applyAlignment="1">
      <alignment wrapText="1"/>
    </xf>
    <xf numFmtId="0" fontId="23" fillId="0" borderId="1" xfId="0" applyFont="1" applyBorder="1" applyAlignment="1">
      <alignment horizontal="left" vertical="center" wrapText="1"/>
    </xf>
    <xf numFmtId="0" fontId="26" fillId="4" borderId="1" xfId="0" applyFont="1" applyFill="1" applyBorder="1" applyAlignment="1">
      <alignment horizontal="left" vertical="center" wrapText="1"/>
    </xf>
    <xf numFmtId="0" fontId="26" fillId="0" borderId="1" xfId="0" applyFont="1" applyBorder="1" applyAlignment="1">
      <alignment horizontal="left" vertical="center" wrapText="1"/>
    </xf>
    <xf numFmtId="0" fontId="27" fillId="2" borderId="1" xfId="0" applyFont="1" applyFill="1" applyBorder="1" applyAlignment="1">
      <alignment horizontal="center" vertical="center" wrapText="1"/>
    </xf>
    <xf numFmtId="0" fontId="2" fillId="4" borderId="0" xfId="0" applyFont="1" applyFill="1" applyAlignment="1">
      <alignment horizontal="center" vertical="center"/>
    </xf>
    <xf numFmtId="0" fontId="2" fillId="0" borderId="0" xfId="0" applyFont="1" applyAlignment="1">
      <alignment horizontal="left"/>
    </xf>
    <xf numFmtId="49" fontId="33" fillId="0" borderId="17" xfId="0" applyNumberFormat="1" applyFont="1" applyBorder="1" applyAlignment="1">
      <alignment horizontal="center" vertical="center"/>
    </xf>
    <xf numFmtId="49" fontId="34" fillId="0" borderId="15" xfId="0" applyNumberFormat="1" applyFont="1" applyBorder="1" applyAlignment="1">
      <alignment horizontal="center" vertical="center" wrapText="1"/>
    </xf>
    <xf numFmtId="49" fontId="28" fillId="0" borderId="6" xfId="0" applyNumberFormat="1" applyFont="1" applyBorder="1"/>
    <xf numFmtId="49" fontId="28" fillId="0" borderId="18" xfId="0" applyNumberFormat="1" applyFont="1" applyBorder="1"/>
    <xf numFmtId="49" fontId="35" fillId="6" borderId="1" xfId="0" applyNumberFormat="1" applyFont="1" applyFill="1" applyBorder="1" applyAlignment="1">
      <alignment horizontal="center" vertical="center"/>
    </xf>
    <xf numFmtId="49" fontId="36" fillId="6" borderId="1" xfId="0" applyNumberFormat="1" applyFont="1" applyFill="1" applyBorder="1" applyAlignment="1">
      <alignment horizontal="center" vertical="center" wrapText="1"/>
    </xf>
    <xf numFmtId="49" fontId="28" fillId="7" borderId="1" xfId="0" applyNumberFormat="1" applyFont="1" applyFill="1" applyBorder="1"/>
    <xf numFmtId="0" fontId="28" fillId="0" borderId="1" xfId="0" applyFont="1" applyBorder="1"/>
    <xf numFmtId="0" fontId="17" fillId="4" borderId="0" xfId="0" applyFont="1" applyFill="1" applyAlignment="1">
      <alignment wrapText="1"/>
    </xf>
    <xf numFmtId="0" fontId="41" fillId="0" borderId="1" xfId="0" applyFont="1" applyBorder="1" applyAlignment="1">
      <alignment vertical="center" wrapText="1"/>
    </xf>
    <xf numFmtId="0" fontId="37" fillId="7" borderId="1" xfId="0" applyFont="1" applyFill="1" applyBorder="1" applyAlignment="1" applyProtection="1">
      <alignment horizontal="center" vertical="center" wrapText="1"/>
      <protection locked="0"/>
    </xf>
    <xf numFmtId="0" fontId="12" fillId="2" borderId="2" xfId="0" applyFont="1" applyFill="1" applyBorder="1" applyAlignment="1" applyProtection="1">
      <alignment horizontal="center" vertical="center" wrapText="1"/>
      <protection locked="0"/>
    </xf>
    <xf numFmtId="49" fontId="12" fillId="2" borderId="1" xfId="0" applyNumberFormat="1" applyFont="1" applyFill="1" applyBorder="1" applyAlignment="1" applyProtection="1">
      <alignment horizontal="center" vertical="center" wrapText="1"/>
      <protection locked="0"/>
    </xf>
    <xf numFmtId="49" fontId="13" fillId="2" borderId="1" xfId="0" applyNumberFormat="1" applyFont="1" applyFill="1" applyBorder="1" applyAlignment="1" applyProtection="1">
      <alignment horizontal="center" vertical="center" wrapText="1"/>
      <protection locked="0"/>
    </xf>
    <xf numFmtId="49" fontId="8" fillId="4" borderId="0" xfId="0" applyNumberFormat="1" applyFont="1" applyFill="1" applyAlignment="1">
      <alignment horizontal="center" vertical="center" wrapText="1"/>
    </xf>
    <xf numFmtId="49" fontId="2" fillId="0" borderId="0" xfId="0" applyNumberFormat="1" applyFont="1" applyAlignment="1">
      <alignment vertical="center" wrapText="1"/>
    </xf>
    <xf numFmtId="49" fontId="28" fillId="0" borderId="0" xfId="0" quotePrefix="1" applyNumberFormat="1" applyFont="1" applyAlignment="1">
      <alignment horizontal="left" wrapText="1"/>
    </xf>
    <xf numFmtId="0" fontId="37" fillId="9" borderId="16" xfId="0" applyFont="1" applyFill="1" applyBorder="1" applyAlignment="1" applyProtection="1">
      <alignment horizontal="center" vertical="center" wrapText="1"/>
      <protection locked="0"/>
    </xf>
    <xf numFmtId="49" fontId="37" fillId="9" borderId="19" xfId="0" applyNumberFormat="1" applyFont="1" applyFill="1" applyBorder="1" applyAlignment="1" applyProtection="1">
      <alignment horizontal="center" vertical="center" wrapText="1"/>
      <protection locked="0"/>
    </xf>
    <xf numFmtId="49" fontId="52" fillId="0" borderId="0" xfId="0" applyNumberFormat="1" applyFont="1"/>
    <xf numFmtId="49" fontId="17" fillId="0" borderId="0" xfId="0" applyNumberFormat="1" applyFont="1"/>
    <xf numFmtId="49" fontId="47" fillId="8" borderId="0" xfId="0" applyNumberFormat="1" applyFont="1" applyFill="1" applyAlignment="1">
      <alignment horizontal="center" wrapText="1"/>
    </xf>
    <xf numFmtId="49" fontId="46" fillId="0" borderId="0" xfId="0" applyNumberFormat="1" applyFont="1"/>
    <xf numFmtId="49" fontId="28" fillId="0" borderId="0" xfId="0" applyNumberFormat="1" applyFont="1" applyAlignment="1">
      <alignment horizontal="left" wrapText="1"/>
    </xf>
    <xf numFmtId="49" fontId="28" fillId="0" borderId="0" xfId="0" quotePrefix="1" applyNumberFormat="1" applyFont="1" applyAlignment="1">
      <alignment horizontal="left" wrapText="1"/>
    </xf>
    <xf numFmtId="0" fontId="20" fillId="0" borderId="9" xfId="0" applyFont="1" applyBorder="1" applyAlignment="1">
      <alignment horizontal="center"/>
    </xf>
    <xf numFmtId="0" fontId="20" fillId="0" borderId="10" xfId="0" applyFont="1" applyBorder="1" applyAlignment="1">
      <alignment horizontal="center"/>
    </xf>
    <xf numFmtId="0" fontId="38" fillId="4" borderId="0" xfId="0" applyFont="1" applyFill="1" applyAlignment="1">
      <alignment horizontal="left" wrapText="1"/>
    </xf>
    <xf numFmtId="0" fontId="17" fillId="4" borderId="0" xfId="0" applyFont="1" applyFill="1" applyAlignment="1">
      <alignment horizontal="left" wrapText="1"/>
    </xf>
  </cellXfs>
  <cellStyles count="2">
    <cellStyle name="Normal" xfId="0" builtinId="0"/>
    <cellStyle name="Percent" xfId="1" builtinId="5"/>
  </cellStyles>
  <dxfs count="112">
    <dxf>
      <fill>
        <patternFill>
          <bgColor theme="0" tint="-0.14996795556505021"/>
        </patternFill>
      </fill>
    </dxf>
    <dxf>
      <font>
        <b val="0"/>
        <i val="0"/>
        <color theme="5"/>
      </font>
    </dxf>
    <dxf>
      <font>
        <b/>
        <i val="0"/>
        <color theme="5"/>
      </font>
      <fill>
        <patternFill>
          <bgColor theme="5" tint="0.79998168889431442"/>
        </patternFill>
      </fill>
    </dxf>
    <dxf>
      <font>
        <color theme="9" tint="-0.499984740745262"/>
      </font>
      <fill>
        <patternFill patternType="darkUp">
          <fgColor theme="9" tint="0.59996337778862885"/>
        </patternFill>
      </fill>
    </dxf>
    <dxf>
      <font>
        <color theme="9" tint="-0.499984740745262"/>
      </font>
      <fill>
        <patternFill>
          <bgColor theme="9" tint="0.59996337778862885"/>
        </patternFill>
      </fill>
    </dxf>
    <dxf>
      <font>
        <color rgb="FFFF0000"/>
      </font>
      <fill>
        <patternFill>
          <bgColor theme="5" tint="0.79998168889431442"/>
        </patternFill>
      </fill>
    </dxf>
    <dxf>
      <font>
        <color theme="4"/>
      </font>
      <fill>
        <patternFill patternType="darkUp">
          <fgColor theme="7" tint="0.79998168889431442"/>
        </patternFill>
      </fill>
    </dxf>
    <dxf>
      <font>
        <color theme="4"/>
      </font>
      <fill>
        <patternFill>
          <bgColor theme="3" tint="0.89996032593768116"/>
        </patternFill>
      </fill>
    </dxf>
    <dxf>
      <font>
        <color theme="4"/>
      </font>
      <fill>
        <patternFill>
          <bgColor theme="3" tint="0.89996032593768116"/>
        </patternFill>
      </fill>
    </dxf>
    <dxf>
      <font>
        <b/>
        <i val="0"/>
        <color rgb="FFFF0000"/>
      </font>
      <fill>
        <patternFill patternType="solid">
          <bgColor theme="5" tint="0.79998168889431442"/>
        </patternFill>
      </fill>
    </dxf>
    <dxf>
      <font>
        <color theme="9"/>
      </font>
      <fill>
        <patternFill patternType="darkUp">
          <fgColor theme="9" tint="0.39994506668294322"/>
        </patternFill>
      </fill>
    </dxf>
    <dxf>
      <fill>
        <patternFill>
          <bgColor theme="0" tint="-0.14996795556505021"/>
        </patternFill>
      </fill>
    </dxf>
    <dxf>
      <font>
        <b val="0"/>
        <i val="0"/>
        <color theme="5"/>
      </font>
    </dxf>
    <dxf>
      <font>
        <b/>
        <i val="0"/>
        <color theme="5"/>
      </font>
      <fill>
        <patternFill>
          <bgColor theme="5" tint="0.79998168889431442"/>
        </patternFill>
      </fill>
    </dxf>
    <dxf>
      <font>
        <b val="0"/>
        <i val="0"/>
        <color theme="5"/>
      </font>
    </dxf>
    <dxf>
      <font>
        <b/>
        <i val="0"/>
        <color theme="5"/>
      </font>
      <fill>
        <patternFill patternType="none">
          <bgColor auto="1"/>
        </patternFill>
      </fill>
    </dxf>
    <dxf>
      <font>
        <b/>
        <i val="0"/>
        <color rgb="FFFF0000"/>
      </font>
      <fill>
        <patternFill patternType="none">
          <bgColor auto="1"/>
        </patternFill>
      </fill>
    </dxf>
    <dxf>
      <font>
        <color theme="4"/>
      </font>
      <fill>
        <patternFill patternType="darkUp">
          <fgColor theme="7" tint="0.79998168889431442"/>
        </patternFill>
      </fill>
    </dxf>
    <dxf>
      <font>
        <color theme="9" tint="-0.499984740745262"/>
      </font>
      <fill>
        <patternFill patternType="darkUp">
          <fgColor theme="9" tint="0.59996337778862885"/>
        </patternFill>
      </fill>
    </dxf>
    <dxf>
      <font>
        <color rgb="FFFF0000"/>
      </font>
      <fill>
        <patternFill>
          <bgColor theme="5" tint="0.79998168889431442"/>
        </patternFill>
      </fill>
    </dxf>
    <dxf>
      <font>
        <color theme="9" tint="-0.499984740745262"/>
      </font>
      <fill>
        <patternFill>
          <bgColor theme="9" tint="0.59996337778862885"/>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color theme="4"/>
      </font>
      <fill>
        <patternFill>
          <bgColor theme="3" tint="0.89996032593768116"/>
        </patternFill>
      </fill>
    </dxf>
    <dxf>
      <font>
        <b val="0"/>
        <i val="0"/>
        <color theme="5"/>
      </font>
    </dxf>
    <dxf>
      <font>
        <b/>
        <i val="0"/>
        <color theme="5"/>
      </font>
      <fill>
        <patternFill patternType="none">
          <bgColor auto="1"/>
        </patternFill>
      </fill>
    </dxf>
    <dxf>
      <font>
        <b/>
        <i val="0"/>
        <color rgb="FFFF0000"/>
      </font>
      <fill>
        <patternFill patternType="none">
          <bgColor auto="1"/>
        </patternFill>
      </fill>
    </dxf>
    <dxf>
      <font>
        <color theme="4"/>
      </font>
      <fill>
        <patternFill patternType="darkUp">
          <fgColor theme="7" tint="0.79998168889431442"/>
        </patternFill>
      </fill>
    </dxf>
    <dxf>
      <font>
        <color theme="9" tint="-0.499984740745262"/>
      </font>
      <fill>
        <patternFill patternType="darkUp">
          <fgColor theme="9" tint="0.59996337778862885"/>
        </patternFill>
      </fill>
    </dxf>
    <dxf>
      <font>
        <color rgb="FFFF0000"/>
      </font>
      <fill>
        <patternFill>
          <bgColor theme="5" tint="0.79998168889431442"/>
        </patternFill>
      </fill>
    </dxf>
    <dxf>
      <font>
        <color theme="9" tint="-0.499984740745262"/>
      </font>
      <fill>
        <patternFill>
          <bgColor theme="9" tint="0.59996337778862885"/>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color theme="4"/>
      </font>
      <fill>
        <patternFill>
          <bgColor theme="3" tint="0.89996032593768116"/>
        </patternFill>
      </fill>
    </dxf>
    <dxf>
      <font>
        <b val="0"/>
        <i val="0"/>
        <color theme="5"/>
      </font>
    </dxf>
    <dxf>
      <font>
        <b/>
        <i val="0"/>
        <color theme="5"/>
      </font>
      <fill>
        <patternFill patternType="none">
          <bgColor auto="1"/>
        </patternFill>
      </fill>
    </dxf>
    <dxf>
      <font>
        <b/>
        <i val="0"/>
        <color rgb="FFFF0000"/>
      </font>
      <fill>
        <patternFill patternType="none">
          <bgColor auto="1"/>
        </patternFill>
      </fill>
    </dxf>
    <dxf>
      <font>
        <color theme="4"/>
      </font>
      <fill>
        <patternFill patternType="darkUp">
          <fgColor theme="7" tint="0.79998168889431442"/>
        </patternFill>
      </fill>
    </dxf>
    <dxf>
      <font>
        <color theme="9" tint="-0.499984740745262"/>
      </font>
      <fill>
        <patternFill patternType="darkUp">
          <fgColor theme="9" tint="0.59996337778862885"/>
        </patternFill>
      </fill>
    </dxf>
    <dxf>
      <font>
        <color rgb="FFFF0000"/>
      </font>
      <fill>
        <patternFill>
          <bgColor theme="5" tint="0.79998168889431442"/>
        </patternFill>
      </fill>
    </dxf>
    <dxf>
      <font>
        <color theme="9" tint="-0.499984740745262"/>
      </font>
      <fill>
        <patternFill>
          <bgColor theme="9" tint="0.59996337778862885"/>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color theme="4"/>
      </font>
      <fill>
        <patternFill>
          <bgColor theme="3" tint="0.89996032593768116"/>
        </patternFill>
      </fill>
    </dxf>
    <dxf>
      <font>
        <b val="0"/>
        <i val="0"/>
        <color theme="5"/>
      </font>
    </dxf>
    <dxf>
      <font>
        <b/>
        <i val="0"/>
        <color theme="5"/>
      </font>
      <fill>
        <patternFill patternType="none">
          <bgColor auto="1"/>
        </patternFill>
      </fill>
    </dxf>
    <dxf>
      <font>
        <b/>
        <i val="0"/>
        <color rgb="FFFF0000"/>
      </font>
      <fill>
        <patternFill patternType="none">
          <bgColor auto="1"/>
        </patternFill>
      </fill>
    </dxf>
    <dxf>
      <font>
        <color theme="4"/>
      </font>
      <fill>
        <patternFill patternType="darkUp">
          <fgColor theme="7" tint="0.79998168889431442"/>
        </patternFill>
      </fill>
    </dxf>
    <dxf>
      <font>
        <color theme="9" tint="-0.499984740745262"/>
      </font>
      <fill>
        <patternFill patternType="darkUp">
          <fgColor theme="9" tint="0.59996337778862885"/>
        </patternFill>
      </fill>
    </dxf>
    <dxf>
      <font>
        <color rgb="FFFF0000"/>
      </font>
      <fill>
        <patternFill>
          <bgColor theme="5" tint="0.79998168889431442"/>
        </patternFill>
      </fill>
    </dxf>
    <dxf>
      <font>
        <color theme="9" tint="-0.499984740745262"/>
      </font>
      <fill>
        <patternFill>
          <bgColor theme="9" tint="0.59996337778862885"/>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color theme="4"/>
      </font>
      <fill>
        <patternFill>
          <bgColor theme="3" tint="0.89996032593768116"/>
        </patternFill>
      </fill>
    </dxf>
    <dxf>
      <font>
        <b val="0"/>
        <i val="0"/>
        <color theme="5"/>
      </font>
    </dxf>
    <dxf>
      <font>
        <b/>
        <i val="0"/>
        <color theme="5"/>
      </font>
      <fill>
        <patternFill patternType="none">
          <bgColor auto="1"/>
        </patternFill>
      </fill>
    </dxf>
    <dxf>
      <font>
        <b/>
        <i val="0"/>
        <color rgb="FFFF0000"/>
      </font>
      <fill>
        <patternFill patternType="none">
          <bgColor auto="1"/>
        </patternFill>
      </fill>
    </dxf>
    <dxf>
      <font>
        <color theme="4"/>
      </font>
      <fill>
        <patternFill patternType="darkUp">
          <fgColor theme="7" tint="0.79998168889431442"/>
        </patternFill>
      </fill>
    </dxf>
    <dxf>
      <font>
        <color theme="9" tint="-0.499984740745262"/>
      </font>
      <fill>
        <patternFill patternType="darkUp">
          <fgColor theme="9" tint="0.59996337778862885"/>
        </patternFill>
      </fill>
    </dxf>
    <dxf>
      <font>
        <color rgb="FFFF0000"/>
      </font>
      <fill>
        <patternFill>
          <bgColor theme="5" tint="0.79998168889431442"/>
        </patternFill>
      </fill>
    </dxf>
    <dxf>
      <font>
        <color theme="9" tint="-0.499984740745262"/>
      </font>
      <fill>
        <patternFill>
          <bgColor theme="9" tint="0.59996337778862885"/>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color theme="4"/>
      </font>
      <fill>
        <patternFill>
          <bgColor theme="3" tint="0.89996032593768116"/>
        </patternFill>
      </fill>
    </dxf>
    <dxf>
      <font>
        <b val="0"/>
        <i val="0"/>
        <color theme="5"/>
      </font>
    </dxf>
    <dxf>
      <font>
        <b/>
        <i val="0"/>
        <color theme="5"/>
      </font>
      <fill>
        <patternFill patternType="none">
          <bgColor auto="1"/>
        </patternFill>
      </fill>
    </dxf>
    <dxf>
      <font>
        <b/>
        <i val="0"/>
        <color rgb="FFFF0000"/>
      </font>
      <fill>
        <patternFill patternType="none">
          <bgColor auto="1"/>
        </patternFill>
      </fill>
    </dxf>
    <dxf>
      <font>
        <color theme="4"/>
      </font>
      <fill>
        <patternFill patternType="darkUp">
          <fgColor theme="7" tint="0.79998168889431442"/>
        </patternFill>
      </fill>
    </dxf>
    <dxf>
      <font>
        <color theme="9" tint="-0.499984740745262"/>
      </font>
      <fill>
        <patternFill patternType="darkUp">
          <fgColor theme="9" tint="0.59996337778862885"/>
        </patternFill>
      </fill>
    </dxf>
    <dxf>
      <font>
        <color rgb="FFFF0000"/>
      </font>
      <fill>
        <patternFill>
          <bgColor theme="5" tint="0.79998168889431442"/>
        </patternFill>
      </fill>
    </dxf>
    <dxf>
      <font>
        <color theme="9" tint="-0.499984740745262"/>
      </font>
      <fill>
        <patternFill>
          <bgColor theme="9" tint="0.59996337778862885"/>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color theme="4"/>
      </font>
      <fill>
        <patternFill>
          <bgColor theme="3" tint="0.89996032593768116"/>
        </patternFill>
      </fill>
    </dxf>
    <dxf>
      <font>
        <b val="0"/>
        <i val="0"/>
        <color theme="5"/>
      </font>
    </dxf>
    <dxf>
      <font>
        <b/>
        <i val="0"/>
        <color theme="5"/>
      </font>
      <fill>
        <patternFill patternType="none">
          <bgColor auto="1"/>
        </patternFill>
      </fill>
    </dxf>
    <dxf>
      <font>
        <b/>
        <i val="0"/>
        <color rgb="FFFF0000"/>
      </font>
      <fill>
        <patternFill patternType="none">
          <bgColor auto="1"/>
        </patternFill>
      </fill>
    </dxf>
    <dxf>
      <font>
        <color theme="4"/>
      </font>
      <fill>
        <patternFill patternType="darkUp">
          <fgColor theme="7" tint="0.79998168889431442"/>
        </patternFill>
      </fill>
    </dxf>
    <dxf>
      <font>
        <color theme="9" tint="-0.499984740745262"/>
      </font>
      <fill>
        <patternFill patternType="darkUp">
          <fgColor theme="9" tint="0.59996337778862885"/>
        </patternFill>
      </fill>
    </dxf>
    <dxf>
      <font>
        <color rgb="FFFF0000"/>
      </font>
      <fill>
        <patternFill>
          <bgColor theme="5" tint="0.79998168889431442"/>
        </patternFill>
      </fill>
    </dxf>
    <dxf>
      <font>
        <color theme="9" tint="-0.499984740745262"/>
      </font>
      <fill>
        <patternFill>
          <bgColor theme="9" tint="0.59996337778862885"/>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color theme="4"/>
      </font>
      <fill>
        <patternFill>
          <bgColor theme="3" tint="0.89996032593768116"/>
        </patternFill>
      </fill>
    </dxf>
    <dxf>
      <font>
        <b val="0"/>
        <i val="0"/>
        <color theme="5"/>
      </font>
    </dxf>
    <dxf>
      <font>
        <b/>
        <i val="0"/>
        <color theme="5"/>
      </font>
      <fill>
        <patternFill patternType="none">
          <bgColor auto="1"/>
        </patternFill>
      </fill>
    </dxf>
    <dxf>
      <font>
        <b/>
        <i val="0"/>
        <color rgb="FFFF0000"/>
      </font>
      <fill>
        <patternFill patternType="none">
          <bgColor auto="1"/>
        </patternFill>
      </fill>
    </dxf>
    <dxf>
      <font>
        <color theme="4"/>
      </font>
      <fill>
        <patternFill patternType="darkUp">
          <fgColor theme="7" tint="0.79998168889431442"/>
        </patternFill>
      </fill>
    </dxf>
    <dxf>
      <font>
        <color theme="9" tint="-0.499984740745262"/>
      </font>
      <fill>
        <patternFill patternType="darkUp">
          <fgColor theme="9" tint="0.59996337778862885"/>
        </patternFill>
      </fill>
    </dxf>
    <dxf>
      <font>
        <color rgb="FFFF0000"/>
      </font>
      <fill>
        <patternFill>
          <bgColor theme="5" tint="0.79998168889431442"/>
        </patternFill>
      </fill>
    </dxf>
    <dxf>
      <font>
        <color theme="9" tint="-0.499984740745262"/>
      </font>
      <fill>
        <patternFill>
          <bgColor theme="9" tint="0.59996337778862885"/>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strike/>
        <color theme="2" tint="-0.499984740745262"/>
      </font>
      <fill>
        <patternFill>
          <bgColor theme="2" tint="-0.24994659260841701"/>
        </patternFill>
      </fill>
    </dxf>
    <dxf>
      <font>
        <color theme="4"/>
      </font>
      <fill>
        <patternFill>
          <bgColor theme="3" tint="0.89996032593768116"/>
        </patternFill>
      </fill>
    </dxf>
    <dxf>
      <font>
        <color theme="9" tint="-0.499984740745262"/>
      </font>
      <fill>
        <patternFill>
          <bgColor theme="9" tint="0.59996337778862885"/>
        </patternFill>
      </fill>
    </dxf>
    <dxf>
      <font>
        <color rgb="FFFF0000"/>
      </font>
      <fill>
        <patternFill>
          <bgColor theme="5" tint="0.79998168889431442"/>
        </patternFill>
      </fill>
    </dxf>
    <dxf>
      <font>
        <color theme="9" tint="-0.499984740745262"/>
      </font>
      <fill>
        <patternFill>
          <bgColor theme="9" tint="0.59996337778862885"/>
        </patternFill>
      </fill>
    </dxf>
    <dxf>
      <font>
        <color rgb="FFFF0000"/>
      </font>
      <fill>
        <patternFill>
          <bgColor theme="5" tint="0.79998168889431442"/>
        </patternFill>
      </fill>
    </dxf>
    <dxf>
      <font>
        <color theme="9" tint="-0.499984740745262"/>
      </font>
      <fill>
        <patternFill>
          <bgColor theme="9" tint="0.59996337778862885"/>
        </patternFill>
      </fill>
    </dxf>
    <dxf>
      <font>
        <color theme="9" tint="-0.499984740745262"/>
      </font>
      <fill>
        <patternFill>
          <bgColor theme="9" tint="0.59996337778862885"/>
        </patternFill>
      </fill>
    </dxf>
    <dxf>
      <font>
        <b val="0"/>
        <i val="0"/>
        <strike val="0"/>
        <condense val="0"/>
        <extend val="0"/>
        <outline val="0"/>
        <shadow val="0"/>
        <u val="none"/>
        <vertAlign val="baseline"/>
        <sz val="18"/>
        <color auto="1"/>
        <name val="Calibri"/>
        <scheme val="none"/>
      </font>
      <numFmt numFmtId="0" formatCode="General"/>
      <fill>
        <patternFill patternType="solid">
          <fgColor theme="4" tint="0.79998168889431442"/>
          <bgColor rgb="FFFFFF0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8"/>
      </font>
      <numFmt numFmtId="30" formatCode="@"/>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8"/>
      </font>
      <numFmt numFmtId="30" formatCode="@"/>
    </dxf>
    <dxf>
      <border>
        <bottom style="thin">
          <color indexed="64"/>
        </bottom>
      </border>
    </dxf>
    <dxf>
      <font>
        <strike val="0"/>
        <outline val="0"/>
        <shadow val="0"/>
        <u val="none"/>
        <vertAlign val="baseline"/>
        <sz val="18"/>
        <color theme="0"/>
      </font>
      <numFmt numFmtId="30" formatCode="@"/>
      <alignment horizontal="center" vertical="center" textRotation="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EE9868"/>
      <color rgb="FFF7C7A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603478</xdr:colOff>
      <xdr:row>20</xdr:row>
      <xdr:rowOff>72797</xdr:rowOff>
    </xdr:from>
    <xdr:to>
      <xdr:col>6</xdr:col>
      <xdr:colOff>181565</xdr:colOff>
      <xdr:row>48</xdr:row>
      <xdr:rowOff>30844</xdr:rowOff>
    </xdr:to>
    <xdr:pic>
      <xdr:nvPicPr>
        <xdr:cNvPr id="4" name="Picture 3">
          <a:extLst>
            <a:ext uri="{FF2B5EF4-FFF2-40B4-BE49-F238E27FC236}">
              <a16:creationId xmlns:a16="http://schemas.microsoft.com/office/drawing/2014/main" id="{F9FABF5E-4F0D-45F4-8A44-297C4A40CFC6}"/>
            </a:ext>
          </a:extLst>
        </xdr:cNvPr>
        <xdr:cNvPicPr>
          <a:picLocks noChangeAspect="1"/>
        </xdr:cNvPicPr>
      </xdr:nvPicPr>
      <xdr:blipFill>
        <a:blip xmlns:r="http://schemas.openxmlformats.org/officeDocument/2006/relationships" r:embed="rId1"/>
        <a:stretch>
          <a:fillRect/>
        </a:stretch>
      </xdr:blipFill>
      <xdr:spPr>
        <a:xfrm>
          <a:off x="603478" y="16414976"/>
          <a:ext cx="14464301" cy="4906285"/>
        </a:xfrm>
        <a:prstGeom prst="rect">
          <a:avLst/>
        </a:prstGeom>
        <a:ln>
          <a:solidFill>
            <a:schemeClr val="tx1"/>
          </a:solidFill>
        </a:ln>
      </xdr:spPr>
    </xdr:pic>
    <xdr:clientData/>
  </xdr:twoCellAnchor>
  <xdr:twoCellAnchor editAs="oneCell">
    <xdr:from>
      <xdr:col>1</xdr:col>
      <xdr:colOff>0</xdr:colOff>
      <xdr:row>0</xdr:row>
      <xdr:rowOff>0</xdr:rowOff>
    </xdr:from>
    <xdr:to>
      <xdr:col>2</xdr:col>
      <xdr:colOff>4074534</xdr:colOff>
      <xdr:row>0</xdr:row>
      <xdr:rowOff>1610483</xdr:rowOff>
    </xdr:to>
    <xdr:pic>
      <xdr:nvPicPr>
        <xdr:cNvPr id="2" name="Picture 1" descr="A picture containing text, font, logo, graphics&#10;&#10;Description automatically generated">
          <a:extLst>
            <a:ext uri="{FF2B5EF4-FFF2-40B4-BE49-F238E27FC236}">
              <a16:creationId xmlns:a16="http://schemas.microsoft.com/office/drawing/2014/main" id="{2EE6A812-6D57-BD85-9BEA-D4D9FC3CBD9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1273" y="0"/>
          <a:ext cx="4069772" cy="1610483"/>
        </a:xfrm>
        <a:prstGeom prst="rect">
          <a:avLst/>
        </a:prstGeom>
        <a:noFill/>
        <a:ln>
          <a:noFill/>
        </a:ln>
      </xdr:spPr>
    </xdr:pic>
    <xdr:clientData/>
  </xdr:twoCellAnchor>
  <xdr:twoCellAnchor editAs="oneCell">
    <xdr:from>
      <xdr:col>4</xdr:col>
      <xdr:colOff>805789</xdr:colOff>
      <xdr:row>1</xdr:row>
      <xdr:rowOff>58819</xdr:rowOff>
    </xdr:from>
    <xdr:to>
      <xdr:col>22</xdr:col>
      <xdr:colOff>335121</xdr:colOff>
      <xdr:row>1</xdr:row>
      <xdr:rowOff>4390449</xdr:rowOff>
    </xdr:to>
    <xdr:pic>
      <xdr:nvPicPr>
        <xdr:cNvPr id="5" name="Picture 4">
          <a:extLst>
            <a:ext uri="{FF2B5EF4-FFF2-40B4-BE49-F238E27FC236}">
              <a16:creationId xmlns:a16="http://schemas.microsoft.com/office/drawing/2014/main" id="{5991EDDD-D78C-0092-1042-03143CEFDFDA}"/>
            </a:ext>
          </a:extLst>
        </xdr:cNvPr>
        <xdr:cNvPicPr>
          <a:picLocks noChangeAspect="1"/>
        </xdr:cNvPicPr>
      </xdr:nvPicPr>
      <xdr:blipFill>
        <a:blip xmlns:r="http://schemas.openxmlformats.org/officeDocument/2006/relationships" r:embed="rId3"/>
        <a:stretch>
          <a:fillRect/>
        </a:stretch>
      </xdr:blipFill>
      <xdr:spPr>
        <a:xfrm>
          <a:off x="14671468" y="1991033"/>
          <a:ext cx="11825427" cy="43316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82BDB80-C6A7-4A69-AD5C-7E2163A32177}" name="Table1" displayName="Table1" ref="C7:D13" totalsRowShown="0" headerRowDxfId="111" dataDxfId="109" headerRowBorderDxfId="110" tableBorderDxfId="108" totalsRowBorderDxfId="107">
  <tableColumns count="2">
    <tableColumn id="1" xr3:uid="{732AFCA1-7982-4113-854E-A57F38104918}" name="Supply Chain Activity" dataDxfId="106"/>
    <tableColumn id="2" xr3:uid="{D5E308D6-2528-4B70-9EC6-8008B2AD3583}" name="Within Entity Certification Scope?" dataDxfId="10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BCAF3-B6F2-4F3E-804D-FDFAF0C93D36}">
  <sheetPr>
    <tabColor theme="9"/>
  </sheetPr>
  <dimension ref="B1:E17"/>
  <sheetViews>
    <sheetView showGridLines="0" tabSelected="1" zoomScale="70" zoomScaleNormal="70" workbookViewId="0">
      <selection activeCell="D17" sqref="D17"/>
    </sheetView>
  </sheetViews>
  <sheetFormatPr baseColWidth="10" defaultColWidth="9.1640625" defaultRowHeight="15" x14ac:dyDescent="0.2"/>
  <cols>
    <col min="1" max="1" width="8.6640625" style="5" customWidth="1"/>
    <col min="2" max="2" width="43.33203125" style="5" hidden="1" customWidth="1"/>
    <col min="3" max="3" width="97.6640625" style="5" customWidth="1"/>
    <col min="4" max="4" width="76" style="5" customWidth="1"/>
    <col min="5" max="5" width="16.6640625" style="5" customWidth="1"/>
    <col min="6" max="16384" width="9.1640625" style="5"/>
  </cols>
  <sheetData>
    <row r="1" spans="2:5" ht="152.25" customHeight="1" x14ac:dyDescent="0.2"/>
    <row r="2" spans="2:5" ht="408.75" customHeight="1" x14ac:dyDescent="0.3">
      <c r="C2" s="83" t="s">
        <v>1082</v>
      </c>
      <c r="D2" s="83"/>
    </row>
    <row r="3" spans="2:5" ht="55.5" customHeight="1" x14ac:dyDescent="0.3">
      <c r="C3" s="83" t="s">
        <v>1083</v>
      </c>
      <c r="D3" s="83"/>
    </row>
    <row r="4" spans="2:5" ht="235.5" customHeight="1" x14ac:dyDescent="0.3">
      <c r="C4" s="84" t="s">
        <v>1084</v>
      </c>
      <c r="D4" s="84"/>
    </row>
    <row r="5" spans="2:5" ht="37.5" customHeight="1" x14ac:dyDescent="0.3">
      <c r="C5" s="76"/>
      <c r="D5" s="76"/>
    </row>
    <row r="6" spans="2:5" ht="56" x14ac:dyDescent="0.35">
      <c r="C6" s="82" t="s">
        <v>1081</v>
      </c>
      <c r="D6" s="81" t="s">
        <v>1079</v>
      </c>
    </row>
    <row r="7" spans="2:5" ht="28.25" customHeight="1" x14ac:dyDescent="0.2">
      <c r="B7" s="10"/>
      <c r="C7" s="60" t="s">
        <v>0</v>
      </c>
      <c r="D7" s="61" t="s">
        <v>1</v>
      </c>
    </row>
    <row r="8" spans="2:5" ht="28.25" customHeight="1" x14ac:dyDescent="0.45">
      <c r="B8" s="11" t="str">
        <f>TEXT("Applicability: "&amp;C8,)</f>
        <v>Applicability: Mining</v>
      </c>
      <c r="C8" s="62" t="s">
        <v>2</v>
      </c>
      <c r="D8" s="77" t="s">
        <v>6</v>
      </c>
      <c r="E8" s="79" t="s">
        <v>1080</v>
      </c>
    </row>
    <row r="9" spans="2:5" ht="28.25" customHeight="1" x14ac:dyDescent="0.45">
      <c r="B9" s="12" t="str">
        <f>"Applicability: "&amp;C9</f>
        <v>Applicability: Refining</v>
      </c>
      <c r="C9" s="62" t="s">
        <v>4</v>
      </c>
      <c r="D9" s="77" t="s">
        <v>6</v>
      </c>
      <c r="E9" s="79" t="s">
        <v>1080</v>
      </c>
    </row>
    <row r="10" spans="2:5" ht="28.25" customHeight="1" x14ac:dyDescent="0.45">
      <c r="B10" s="11" t="str">
        <f>"Applicability: "&amp;C10</f>
        <v>Applicability: Smelting (+casthouse)</v>
      </c>
      <c r="C10" s="62" t="s">
        <v>5</v>
      </c>
      <c r="D10" s="77" t="s">
        <v>6</v>
      </c>
      <c r="E10" s="79" t="s">
        <v>1080</v>
      </c>
    </row>
    <row r="11" spans="2:5" ht="28.25" customHeight="1" x14ac:dyDescent="0.45">
      <c r="B11" s="12" t="str">
        <f>"Applicability: "&amp;C11</f>
        <v>Applicability: Remelting/recycling (+casthouse)</v>
      </c>
      <c r="C11" s="62" t="s">
        <v>7</v>
      </c>
      <c r="D11" s="77" t="s">
        <v>6</v>
      </c>
      <c r="E11" s="79" t="s">
        <v>1080</v>
      </c>
    </row>
    <row r="12" spans="2:5" ht="28.25" customHeight="1" x14ac:dyDescent="0.45">
      <c r="B12" s="11" t="str">
        <f>"Applicability: "&amp;C12</f>
        <v>Applicability: Semi-fabricating</v>
      </c>
      <c r="C12" s="62" t="s">
        <v>8</v>
      </c>
      <c r="D12" s="77" t="s">
        <v>6</v>
      </c>
      <c r="E12" s="79" t="s">
        <v>1080</v>
      </c>
    </row>
    <row r="13" spans="2:5" ht="28.25" customHeight="1" x14ac:dyDescent="0.45">
      <c r="B13" s="12" t="s">
        <v>9</v>
      </c>
      <c r="C13" s="63" t="s">
        <v>10</v>
      </c>
      <c r="D13" s="78" t="s">
        <v>1077</v>
      </c>
      <c r="E13" s="79" t="s">
        <v>1080</v>
      </c>
    </row>
    <row r="14" spans="2:5" ht="32" x14ac:dyDescent="0.4">
      <c r="C14" s="39"/>
      <c r="D14" s="39"/>
      <c r="E14" s="80"/>
    </row>
    <row r="15" spans="2:5" ht="25" x14ac:dyDescent="0.2">
      <c r="C15" s="64" t="s">
        <v>11</v>
      </c>
      <c r="D15" s="65" t="s">
        <v>12</v>
      </c>
      <c r="E15" s="80"/>
    </row>
    <row r="16" spans="2:5" ht="25" x14ac:dyDescent="0.3">
      <c r="C16" s="66" t="str">
        <f>'Data validation'!$A9</f>
        <v>Minimum</v>
      </c>
      <c r="D16" s="70" t="s">
        <v>6</v>
      </c>
      <c r="E16" s="79" t="s">
        <v>1080</v>
      </c>
    </row>
    <row r="17" spans="3:5" ht="25" x14ac:dyDescent="0.3">
      <c r="C17" s="67" t="str">
        <f>'Data validation'!$A10</f>
        <v>Leading</v>
      </c>
      <c r="D17" s="70" t="s">
        <v>6</v>
      </c>
      <c r="E17" s="79" t="s">
        <v>1080</v>
      </c>
    </row>
  </sheetData>
  <sheetProtection algorithmName="SHA-512" hashValue="eWZHgda9crDqJzUBAlyLAXBTKxoeZ4Ebq1pjaLvjgfaJndNdFgwSZOjNN9ywzMUOvId0QOBSG2JXgVVPvfWuJw==" saltValue="UQoBuWvPdvbGGpZnLVVtbQ==" spinCount="100000" sheet="1" objects="1" scenarios="1" selectLockedCells="1" autoFilter="0"/>
  <mergeCells count="3">
    <mergeCell ref="C2:D2"/>
    <mergeCell ref="C4:D4"/>
    <mergeCell ref="C3:D3"/>
  </mergeCells>
  <pageMargins left="0.7" right="0.7" top="0.75" bottom="0.75" header="0.3" footer="0.3"/>
  <pageSetup orientation="portrait" r:id="rId1"/>
  <drawing r:id="rId2"/>
  <legacyDrawing r:id="rId3"/>
  <tableParts count="1">
    <tablePart r:id="rId4"/>
  </tableParts>
  <extLst>
    <ext xmlns:x14="http://schemas.microsoft.com/office/spreadsheetml/2009/9/main" uri="{78C0D931-6437-407d-A8EE-F0AAD7539E65}">
      <x14:conditionalFormattings>
        <x14:conditionalFormatting xmlns:xm="http://schemas.microsoft.com/office/excel/2006/main">
          <x14:cfRule type="cellIs" priority="1" operator="equal" id="{4E06EA45-FBCE-432B-8991-4BE8B80E7962}">
            <xm:f>'Data validation'!$A$22</xm:f>
            <x14:dxf>
              <font>
                <color theme="9" tint="-0.499984740745262"/>
              </font>
              <fill>
                <patternFill>
                  <bgColor theme="9" tint="0.59996337778862885"/>
                </patternFill>
              </fill>
            </x14:dxf>
          </x14:cfRule>
          <x14:cfRule type="cellIs" priority="2" operator="equal" id="{5D0C8A76-783B-41FE-9AD6-26EA41D44B5B}">
            <xm:f>'Data validation'!$A$21</xm:f>
            <x14:dxf>
              <font>
                <color theme="9" tint="-0.499984740745262"/>
              </font>
              <fill>
                <patternFill>
                  <bgColor theme="9" tint="0.59996337778862885"/>
                </patternFill>
              </fill>
            </x14:dxf>
          </x14:cfRule>
          <x14:cfRule type="cellIs" priority="7" operator="equal" id="{3B586799-0F97-4245-A1A8-724842A46FB2}">
            <xm:f>'Data validation'!$A$3</xm:f>
            <x14:dxf>
              <font>
                <color rgb="FFFF0000"/>
              </font>
              <fill>
                <patternFill>
                  <bgColor theme="5" tint="0.79998168889431442"/>
                </patternFill>
              </fill>
            </x14:dxf>
          </x14:cfRule>
          <x14:cfRule type="cellIs" priority="8" operator="equal" id="{58424BD4-7C26-45CA-B0A2-12FDCA8BFE9C}">
            <xm:f>'Data validation'!$A$2</xm:f>
            <x14:dxf>
              <font>
                <color theme="9" tint="-0.499984740745262"/>
              </font>
              <fill>
                <patternFill>
                  <bgColor theme="9" tint="0.59996337778862885"/>
                </patternFill>
              </fill>
            </x14:dxf>
          </x14:cfRule>
          <xm:sqref>D7:D13</xm:sqref>
        </x14:conditionalFormatting>
        <x14:conditionalFormatting xmlns:xm="http://schemas.microsoft.com/office/excel/2006/main">
          <x14:cfRule type="cellIs" priority="5" operator="equal" id="{6C32491F-A19E-4F1C-BE47-0E80AA043408}">
            <xm:f>'Data validation'!$A$3</xm:f>
            <x14:dxf>
              <font>
                <color rgb="FFFF0000"/>
              </font>
              <fill>
                <patternFill>
                  <bgColor theme="5" tint="0.79998168889431442"/>
                </patternFill>
              </fill>
            </x14:dxf>
          </x14:cfRule>
          <x14:cfRule type="cellIs" priority="6" operator="equal" id="{BC454E1E-9FC7-4569-9DC1-54980B9BFCB7}">
            <xm:f>'Data validation'!$A$2</xm:f>
            <x14:dxf>
              <font>
                <color theme="9" tint="-0.499984740745262"/>
              </font>
              <fill>
                <patternFill>
                  <bgColor theme="9" tint="0.59996337778862885"/>
                </patternFill>
              </fill>
            </x14:dxf>
          </x14:cfRule>
          <xm:sqref>D15:D17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02CCC89-5906-4716-AC4A-F3551FA00B22}">
          <x14:formula1>
            <xm:f>'Data validation'!$A$2:$A$3</xm:f>
          </x14:formula1>
          <xm:sqref>D16:D17 D8:D12</xm:sqref>
        </x14:dataValidation>
        <x14:dataValidation type="list" allowBlank="1" showInputMessage="1" showErrorMessage="1" xr:uid="{8724EC57-A790-491D-9B30-B16E9388F8E1}">
          <x14:formula1>
            <xm:f>'Data validation'!$A$20:$A$22</xm:f>
          </x14:formula1>
          <xm:sqref>D13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8D73E-B41C-4C5D-B89B-AAA395175F6D}">
  <sheetPr>
    <tabColor theme="2"/>
  </sheetPr>
  <dimension ref="A1:BE53"/>
  <sheetViews>
    <sheetView showGridLines="0" zoomScale="110" zoomScaleNormal="110" workbookViewId="0">
      <pane ySplit="1" topLeftCell="A2" activePane="bottomLeft" state="frozen"/>
      <selection activeCell="B2" sqref="B2:G2"/>
      <selection pane="bottomLeft" activeCell="F10" sqref="F10"/>
    </sheetView>
  </sheetViews>
  <sheetFormatPr baseColWidth="10" defaultColWidth="9" defaultRowHeight="14" x14ac:dyDescent="0.2"/>
  <cols>
    <col min="1" max="1" width="10.33203125" style="28" customWidth="1"/>
    <col min="2" max="2" width="18.83203125" style="20" customWidth="1"/>
    <col min="3" max="3" width="10" style="20" customWidth="1"/>
    <col min="4" max="4" width="40.33203125" style="20" customWidth="1"/>
    <col min="5" max="5" width="12.33203125" style="20" customWidth="1"/>
    <col min="6" max="6" width="69.1640625" style="20" customWidth="1"/>
    <col min="7" max="7" width="13.6640625" style="29" customWidth="1"/>
    <col min="8" max="8" width="11.6640625" style="20" customWidth="1"/>
    <col min="9" max="9" width="11.83203125" style="20" customWidth="1"/>
    <col min="10" max="13" width="12.6640625" style="20" customWidth="1"/>
    <col min="14" max="14" width="11" style="20" customWidth="1"/>
    <col min="15" max="15" width="14.1640625" style="20" customWidth="1"/>
    <col min="16" max="16" width="39.1640625" style="20" customWidth="1"/>
    <col min="17" max="17" width="9" style="26"/>
    <col min="18" max="18" width="9" style="26" hidden="1" customWidth="1"/>
    <col min="19" max="25" width="9" style="20"/>
    <col min="26" max="57" width="9" style="9"/>
    <col min="58" max="16384" width="9" style="20"/>
  </cols>
  <sheetData>
    <row r="1" spans="1:18" ht="45" x14ac:dyDescent="0.2">
      <c r="A1" s="16" t="s">
        <v>27</v>
      </c>
      <c r="B1" s="16" t="s">
        <v>28</v>
      </c>
      <c r="C1" s="16" t="s">
        <v>29</v>
      </c>
      <c r="D1" s="16" t="s">
        <v>30</v>
      </c>
      <c r="E1" s="16" t="s">
        <v>896</v>
      </c>
      <c r="F1" s="16" t="s">
        <v>139</v>
      </c>
      <c r="G1" s="17" t="s">
        <v>33</v>
      </c>
      <c r="H1" s="16" t="s">
        <v>34</v>
      </c>
      <c r="I1" s="16" t="s">
        <v>35</v>
      </c>
      <c r="J1" s="16" t="s">
        <v>36</v>
      </c>
      <c r="K1" s="16" t="s">
        <v>37</v>
      </c>
      <c r="L1" s="16" t="s">
        <v>38</v>
      </c>
      <c r="M1" s="16" t="s">
        <v>39</v>
      </c>
      <c r="N1" s="16" t="s">
        <v>40</v>
      </c>
      <c r="O1" s="16" t="s">
        <v>41</v>
      </c>
      <c r="P1" s="18" t="s">
        <v>42</v>
      </c>
      <c r="Q1" s="20"/>
      <c r="R1" s="20"/>
    </row>
    <row r="2" spans="1:18" s="26" customFormat="1" ht="30" x14ac:dyDescent="0.2">
      <c r="A2" s="6">
        <v>8.1</v>
      </c>
      <c r="B2" s="6" t="s">
        <v>897</v>
      </c>
      <c r="C2" s="6" t="s">
        <v>898</v>
      </c>
      <c r="D2" s="33" t="s">
        <v>899</v>
      </c>
      <c r="E2" s="6" t="s">
        <v>900</v>
      </c>
      <c r="F2" s="23" t="s">
        <v>901</v>
      </c>
      <c r="G2" s="13" t="s">
        <v>49</v>
      </c>
      <c r="H2" s="6" t="s">
        <v>6</v>
      </c>
      <c r="I2" s="6" t="s">
        <v>6</v>
      </c>
      <c r="J2" s="6" t="s">
        <v>6</v>
      </c>
      <c r="K2" s="6" t="s">
        <v>6</v>
      </c>
      <c r="L2" s="6" t="s">
        <v>6</v>
      </c>
      <c r="M2" s="6" t="s">
        <v>6</v>
      </c>
      <c r="N2" s="21" t="s">
        <v>50</v>
      </c>
      <c r="O2" s="24">
        <v>10.9</v>
      </c>
      <c r="P2" s="7"/>
      <c r="R2" s="27" cm="1">
        <f t="array" ref="R2">SUM(IF($H2:$M2='Data validation'!$A$3,0,1)*IF(VLOOKUP($H$1:$M$1,'Instructions and Filtering'!$B$8:$D$13,3,FALSE)='Data validation'!$A$3,0,1))</f>
        <v>6</v>
      </c>
    </row>
    <row r="3" spans="1:18" s="26" customFormat="1" ht="45" x14ac:dyDescent="0.2">
      <c r="A3" s="6">
        <v>8.1</v>
      </c>
      <c r="B3" s="6" t="s">
        <v>897</v>
      </c>
      <c r="C3" s="6" t="s">
        <v>898</v>
      </c>
      <c r="D3" s="34" t="s">
        <v>899</v>
      </c>
      <c r="E3" s="6" t="s">
        <v>902</v>
      </c>
      <c r="F3" s="33" t="s">
        <v>903</v>
      </c>
      <c r="G3" s="13" t="s">
        <v>49</v>
      </c>
      <c r="H3" s="6" t="s">
        <v>6</v>
      </c>
      <c r="I3" s="6" t="s">
        <v>6</v>
      </c>
      <c r="J3" s="6" t="s">
        <v>6</v>
      </c>
      <c r="K3" s="6" t="s">
        <v>6</v>
      </c>
      <c r="L3" s="6" t="s">
        <v>6</v>
      </c>
      <c r="M3" s="6" t="s">
        <v>6</v>
      </c>
      <c r="N3" s="21" t="s">
        <v>50</v>
      </c>
      <c r="O3" s="24">
        <v>10.5</v>
      </c>
      <c r="P3" s="7"/>
      <c r="R3" s="27" cm="1">
        <f t="array" ref="R3">SUM(IF($H3:$M3='Data validation'!$A$3,0,1)*IF(VLOOKUP($H$1:$M$1,'Instructions and Filtering'!$B$8:$D$13,3,FALSE)='Data validation'!$A$3,0,1))</f>
        <v>6</v>
      </c>
    </row>
    <row r="4" spans="1:18" s="26" customFormat="1" ht="45" x14ac:dyDescent="0.2">
      <c r="A4" s="6">
        <v>8.1</v>
      </c>
      <c r="B4" s="6" t="s">
        <v>897</v>
      </c>
      <c r="C4" s="6" t="s">
        <v>898</v>
      </c>
      <c r="D4" s="34" t="s">
        <v>899</v>
      </c>
      <c r="E4" s="6" t="s">
        <v>904</v>
      </c>
      <c r="F4" s="23" t="s">
        <v>905</v>
      </c>
      <c r="G4" s="13" t="s">
        <v>49</v>
      </c>
      <c r="H4" s="6" t="s">
        <v>6</v>
      </c>
      <c r="I4" s="6" t="s">
        <v>6</v>
      </c>
      <c r="J4" s="6" t="s">
        <v>6</v>
      </c>
      <c r="K4" s="6" t="s">
        <v>6</v>
      </c>
      <c r="L4" s="6" t="s">
        <v>6</v>
      </c>
      <c r="M4" s="6" t="s">
        <v>6</v>
      </c>
      <c r="N4" s="21" t="s">
        <v>54</v>
      </c>
      <c r="O4" s="24" t="s">
        <v>906</v>
      </c>
      <c r="P4" s="7"/>
      <c r="R4" s="27" cm="1">
        <f t="array" ref="R4">SUM(IF($H4:$M4='Data validation'!$A$3,0,1)*IF(VLOOKUP($H$1:$M$1,'Instructions and Filtering'!$B$8:$D$13,3,FALSE)='Data validation'!$A$3,0,1))</f>
        <v>6</v>
      </c>
    </row>
    <row r="5" spans="1:18" s="26" customFormat="1" ht="45" x14ac:dyDescent="0.2">
      <c r="A5" s="6">
        <v>8.1</v>
      </c>
      <c r="B5" s="6" t="s">
        <v>897</v>
      </c>
      <c r="C5" s="6" t="s">
        <v>898</v>
      </c>
      <c r="D5" s="34" t="s">
        <v>899</v>
      </c>
      <c r="E5" s="6" t="s">
        <v>907</v>
      </c>
      <c r="F5" s="23" t="s">
        <v>908</v>
      </c>
      <c r="G5" s="13" t="s">
        <v>49</v>
      </c>
      <c r="H5" s="6" t="s">
        <v>6</v>
      </c>
      <c r="I5" s="6" t="s">
        <v>6</v>
      </c>
      <c r="J5" s="6" t="s">
        <v>6</v>
      </c>
      <c r="K5" s="6" t="s">
        <v>6</v>
      </c>
      <c r="L5" s="6" t="s">
        <v>6</v>
      </c>
      <c r="M5" s="6" t="s">
        <v>6</v>
      </c>
      <c r="N5" s="21" t="s">
        <v>69</v>
      </c>
      <c r="O5" s="24"/>
      <c r="P5" s="7"/>
      <c r="R5" s="27" cm="1">
        <f t="array" ref="R5">SUM(IF($H5:$M5='Data validation'!$A$3,0,1)*IF(VLOOKUP($H$1:$M$1,'Instructions and Filtering'!$B$8:$D$13,3,FALSE)='Data validation'!$A$3,0,1))</f>
        <v>6</v>
      </c>
    </row>
    <row r="6" spans="1:18" s="26" customFormat="1" ht="45" x14ac:dyDescent="0.2">
      <c r="A6" s="6">
        <v>8.1</v>
      </c>
      <c r="B6" s="6" t="s">
        <v>897</v>
      </c>
      <c r="C6" s="6" t="s">
        <v>909</v>
      </c>
      <c r="D6" s="34" t="s">
        <v>910</v>
      </c>
      <c r="E6" s="6" t="s">
        <v>911</v>
      </c>
      <c r="F6" s="23" t="s">
        <v>912</v>
      </c>
      <c r="G6" s="13" t="s">
        <v>49</v>
      </c>
      <c r="H6" s="6" t="s">
        <v>6</v>
      </c>
      <c r="I6" s="6" t="s">
        <v>6</v>
      </c>
      <c r="J6" s="6" t="s">
        <v>6</v>
      </c>
      <c r="K6" s="6" t="s">
        <v>6</v>
      </c>
      <c r="L6" s="6" t="s">
        <v>6</v>
      </c>
      <c r="M6" s="6" t="s">
        <v>6</v>
      </c>
      <c r="N6" s="21" t="s">
        <v>69</v>
      </c>
      <c r="O6" s="24">
        <v>11.2</v>
      </c>
      <c r="P6" s="7"/>
      <c r="R6" s="27" cm="1">
        <f t="array" ref="R6">SUM(IF($H6:$M6='Data validation'!$A$3,0,1)*IF(VLOOKUP($H$1:$M$1,'Instructions and Filtering'!$B$8:$D$13,3,FALSE)='Data validation'!$A$3,0,1))</f>
        <v>6</v>
      </c>
    </row>
    <row r="7" spans="1:18" s="26" customFormat="1" ht="60" x14ac:dyDescent="0.2">
      <c r="A7" s="21">
        <v>8.1</v>
      </c>
      <c r="B7" s="21" t="s">
        <v>897</v>
      </c>
      <c r="C7" s="21" t="s">
        <v>909</v>
      </c>
      <c r="D7" s="25" t="s">
        <v>910</v>
      </c>
      <c r="E7" s="21" t="s">
        <v>913</v>
      </c>
      <c r="F7" s="23" t="s">
        <v>914</v>
      </c>
      <c r="G7" s="13" t="s">
        <v>14</v>
      </c>
      <c r="H7" s="6" t="s">
        <v>6</v>
      </c>
      <c r="I7" s="6" t="s">
        <v>6</v>
      </c>
      <c r="J7" s="6" t="s">
        <v>6</v>
      </c>
      <c r="K7" s="6" t="s">
        <v>6</v>
      </c>
      <c r="L7" s="6" t="s">
        <v>6</v>
      </c>
      <c r="M7" s="6" t="s">
        <v>6</v>
      </c>
      <c r="N7" s="21" t="s">
        <v>69</v>
      </c>
      <c r="O7" s="24"/>
      <c r="P7" s="7"/>
      <c r="R7" s="27" cm="1">
        <f t="array" ref="R7">SUM(IF($H7:$M7='Data validation'!$A$3,0,1)*IF(VLOOKUP($H$1:$M$1,'Instructions and Filtering'!$B$8:$D$13,3,FALSE)='Data validation'!$A$3,0,1))</f>
        <v>6</v>
      </c>
    </row>
    <row r="8" spans="1:18" ht="60" x14ac:dyDescent="0.2">
      <c r="A8" s="21">
        <v>8.1</v>
      </c>
      <c r="B8" s="21" t="s">
        <v>897</v>
      </c>
      <c r="C8" s="21" t="s">
        <v>909</v>
      </c>
      <c r="D8" s="22" t="s">
        <v>910</v>
      </c>
      <c r="E8" s="21" t="s">
        <v>915</v>
      </c>
      <c r="F8" s="23" t="s">
        <v>916</v>
      </c>
      <c r="G8" s="13" t="s">
        <v>14</v>
      </c>
      <c r="H8" s="6" t="s">
        <v>6</v>
      </c>
      <c r="I8" s="6" t="s">
        <v>6</v>
      </c>
      <c r="J8" s="6" t="s">
        <v>6</v>
      </c>
      <c r="K8" s="6" t="s">
        <v>6</v>
      </c>
      <c r="L8" s="6" t="s">
        <v>6</v>
      </c>
      <c r="M8" s="6" t="s">
        <v>6</v>
      </c>
      <c r="N8" s="21" t="s">
        <v>69</v>
      </c>
      <c r="O8" s="24"/>
      <c r="P8" s="7"/>
      <c r="R8" s="27" cm="1">
        <f t="array" ref="R8">SUM(IF($H8:$M8='Data validation'!$A$3,0,1)*IF(VLOOKUP($H$1:$M$1,'Instructions and Filtering'!$B$8:$D$13,3,FALSE)='Data validation'!$A$3,0,1))</f>
        <v>6</v>
      </c>
    </row>
    <row r="9" spans="1:18" ht="30" x14ac:dyDescent="0.2">
      <c r="A9" s="21">
        <v>8.1999999999999993</v>
      </c>
      <c r="B9" s="21" t="s">
        <v>917</v>
      </c>
      <c r="C9" s="21" t="s">
        <v>918</v>
      </c>
      <c r="D9" s="22" t="s">
        <v>919</v>
      </c>
      <c r="E9" s="21" t="s">
        <v>920</v>
      </c>
      <c r="F9" s="23" t="s">
        <v>921</v>
      </c>
      <c r="G9" s="13" t="s">
        <v>49</v>
      </c>
      <c r="H9" s="6" t="s">
        <v>6</v>
      </c>
      <c r="I9" s="6" t="s">
        <v>6</v>
      </c>
      <c r="J9" s="6" t="s">
        <v>6</v>
      </c>
      <c r="K9" s="6" t="s">
        <v>6</v>
      </c>
      <c r="L9" s="6" t="s">
        <v>6</v>
      </c>
      <c r="M9" s="6" t="s">
        <v>6</v>
      </c>
      <c r="N9" s="21" t="s">
        <v>69</v>
      </c>
      <c r="O9" s="24"/>
      <c r="P9" s="7"/>
      <c r="R9" s="27" cm="1">
        <f t="array" ref="R9">SUM(IF($H9:$M9='Data validation'!$A$3,0,1)*IF(VLOOKUP($H$1:$M$1,'Instructions and Filtering'!$B$8:$D$13,3,FALSE)='Data validation'!$A$3,0,1))</f>
        <v>6</v>
      </c>
    </row>
    <row r="10" spans="1:18" ht="45" x14ac:dyDescent="0.2">
      <c r="A10" s="21">
        <v>8.1999999999999993</v>
      </c>
      <c r="B10" s="21" t="s">
        <v>917</v>
      </c>
      <c r="C10" s="21" t="s">
        <v>918</v>
      </c>
      <c r="D10" s="22" t="s">
        <v>919</v>
      </c>
      <c r="E10" s="21" t="s">
        <v>922</v>
      </c>
      <c r="F10" s="23" t="s">
        <v>923</v>
      </c>
      <c r="G10" s="13" t="s">
        <v>14</v>
      </c>
      <c r="H10" s="6" t="s">
        <v>6</v>
      </c>
      <c r="I10" s="6" t="s">
        <v>6</v>
      </c>
      <c r="J10" s="6" t="s">
        <v>6</v>
      </c>
      <c r="K10" s="6" t="s">
        <v>6</v>
      </c>
      <c r="L10" s="6" t="s">
        <v>6</v>
      </c>
      <c r="M10" s="6" t="s">
        <v>6</v>
      </c>
      <c r="N10" s="21" t="s">
        <v>69</v>
      </c>
      <c r="O10" s="24"/>
      <c r="P10" s="7"/>
      <c r="R10" s="27" cm="1">
        <f t="array" ref="R10">SUM(IF($H10:$M10='Data validation'!$A$3,0,1)*IF(VLOOKUP($H$1:$M$1,'Instructions and Filtering'!$B$8:$D$13,3,FALSE)='Data validation'!$A$3,0,1))</f>
        <v>6</v>
      </c>
    </row>
    <row r="11" spans="1:18" ht="30" x14ac:dyDescent="0.2">
      <c r="A11" s="6">
        <v>8.1999999999999993</v>
      </c>
      <c r="B11" s="6" t="s">
        <v>917</v>
      </c>
      <c r="C11" s="6" t="s">
        <v>918</v>
      </c>
      <c r="D11" s="33" t="s">
        <v>919</v>
      </c>
      <c r="E11" s="6" t="s">
        <v>924</v>
      </c>
      <c r="F11" s="23" t="s">
        <v>925</v>
      </c>
      <c r="G11" s="13" t="s">
        <v>49</v>
      </c>
      <c r="H11" s="6" t="s">
        <v>6</v>
      </c>
      <c r="I11" s="6" t="s">
        <v>6</v>
      </c>
      <c r="J11" s="6" t="s">
        <v>6</v>
      </c>
      <c r="K11" s="6" t="s">
        <v>6</v>
      </c>
      <c r="L11" s="6" t="s">
        <v>6</v>
      </c>
      <c r="M11" s="6" t="s">
        <v>6</v>
      </c>
      <c r="N11" s="21" t="s">
        <v>50</v>
      </c>
      <c r="O11" s="24" t="s">
        <v>926</v>
      </c>
      <c r="P11" s="7"/>
      <c r="R11" s="27" cm="1">
        <f t="array" ref="R11">SUM(IF($H11:$M11='Data validation'!$A$3,0,1)*IF(VLOOKUP($H$1:$M$1,'Instructions and Filtering'!$B$8:$D$13,3,FALSE)='Data validation'!$A$3,0,1))</f>
        <v>6</v>
      </c>
    </row>
    <row r="12" spans="1:18" ht="45" x14ac:dyDescent="0.2">
      <c r="A12" s="6">
        <v>8.1999999999999993</v>
      </c>
      <c r="B12" s="6" t="s">
        <v>917</v>
      </c>
      <c r="C12" s="6" t="s">
        <v>927</v>
      </c>
      <c r="D12" s="33" t="s">
        <v>928</v>
      </c>
      <c r="E12" s="6" t="s">
        <v>929</v>
      </c>
      <c r="F12" s="23" t="s">
        <v>930</v>
      </c>
      <c r="G12" s="13" t="s">
        <v>49</v>
      </c>
      <c r="H12" s="6" t="s">
        <v>6</v>
      </c>
      <c r="I12" s="6" t="s">
        <v>6</v>
      </c>
      <c r="J12" s="6" t="s">
        <v>6</v>
      </c>
      <c r="K12" s="6" t="s">
        <v>6</v>
      </c>
      <c r="L12" s="6" t="s">
        <v>6</v>
      </c>
      <c r="M12" s="6" t="s">
        <v>6</v>
      </c>
      <c r="N12" s="21" t="s">
        <v>54</v>
      </c>
      <c r="O12" s="24" t="s">
        <v>931</v>
      </c>
      <c r="P12" s="7"/>
      <c r="R12" s="27" cm="1">
        <f t="array" ref="R12">SUM(IF($H12:$M12='Data validation'!$A$3,0,1)*IF(VLOOKUP($H$1:$M$1,'Instructions and Filtering'!$B$8:$D$13,3,FALSE)='Data validation'!$A$3,0,1))</f>
        <v>6</v>
      </c>
    </row>
    <row r="13" spans="1:18" ht="30" x14ac:dyDescent="0.2">
      <c r="A13" s="6">
        <v>8.1999999999999993</v>
      </c>
      <c r="B13" s="6" t="s">
        <v>917</v>
      </c>
      <c r="C13" s="6" t="s">
        <v>927</v>
      </c>
      <c r="D13" s="33" t="s">
        <v>928</v>
      </c>
      <c r="E13" s="6" t="s">
        <v>932</v>
      </c>
      <c r="F13" s="23" t="s">
        <v>933</v>
      </c>
      <c r="G13" s="13" t="s">
        <v>49</v>
      </c>
      <c r="H13" s="6" t="s">
        <v>6</v>
      </c>
      <c r="I13" s="6" t="s">
        <v>6</v>
      </c>
      <c r="J13" s="6" t="s">
        <v>6</v>
      </c>
      <c r="K13" s="6" t="s">
        <v>6</v>
      </c>
      <c r="L13" s="6" t="s">
        <v>6</v>
      </c>
      <c r="M13" s="6" t="s">
        <v>6</v>
      </c>
      <c r="N13" s="21" t="s">
        <v>54</v>
      </c>
      <c r="O13" s="24" t="s">
        <v>934</v>
      </c>
      <c r="P13" s="7"/>
      <c r="R13" s="27" cm="1">
        <f t="array" ref="R13">SUM(IF($H13:$M13='Data validation'!$A$3,0,1)*IF(VLOOKUP($H$1:$M$1,'Instructions and Filtering'!$B$8:$D$13,3,FALSE)='Data validation'!$A$3,0,1))</f>
        <v>6</v>
      </c>
    </row>
    <row r="14" spans="1:18" ht="30" x14ac:dyDescent="0.2">
      <c r="A14" s="6">
        <v>8.1999999999999993</v>
      </c>
      <c r="B14" s="6" t="s">
        <v>917</v>
      </c>
      <c r="C14" s="6" t="s">
        <v>927</v>
      </c>
      <c r="D14" s="33" t="s">
        <v>928</v>
      </c>
      <c r="E14" s="6" t="s">
        <v>935</v>
      </c>
      <c r="F14" s="23" t="s">
        <v>936</v>
      </c>
      <c r="G14" s="13" t="s">
        <v>49</v>
      </c>
      <c r="H14" s="6" t="s">
        <v>6</v>
      </c>
      <c r="I14" s="6" t="s">
        <v>6</v>
      </c>
      <c r="J14" s="6" t="s">
        <v>6</v>
      </c>
      <c r="K14" s="6" t="s">
        <v>6</v>
      </c>
      <c r="L14" s="6" t="s">
        <v>6</v>
      </c>
      <c r="M14" s="6" t="s">
        <v>6</v>
      </c>
      <c r="N14" s="21" t="s">
        <v>50</v>
      </c>
      <c r="O14" s="24" t="s">
        <v>937</v>
      </c>
      <c r="P14" s="7"/>
      <c r="R14" s="27" cm="1">
        <f t="array" ref="R14">SUM(IF($H14:$M14='Data validation'!$A$3,0,1)*IF(VLOOKUP($H$1:$M$1,'Instructions and Filtering'!$B$8:$D$13,3,FALSE)='Data validation'!$A$3,0,1))</f>
        <v>6</v>
      </c>
    </row>
    <row r="15" spans="1:18" ht="60" x14ac:dyDescent="0.2">
      <c r="A15" s="6">
        <v>8.1999999999999993</v>
      </c>
      <c r="B15" s="6" t="s">
        <v>917</v>
      </c>
      <c r="C15" s="6" t="s">
        <v>927</v>
      </c>
      <c r="D15" s="33" t="s">
        <v>928</v>
      </c>
      <c r="E15" s="6" t="s">
        <v>938</v>
      </c>
      <c r="F15" s="23" t="s">
        <v>939</v>
      </c>
      <c r="G15" s="13" t="s">
        <v>49</v>
      </c>
      <c r="H15" s="6" t="s">
        <v>6</v>
      </c>
      <c r="I15" s="6" t="s">
        <v>6</v>
      </c>
      <c r="J15" s="6" t="s">
        <v>6</v>
      </c>
      <c r="K15" s="6" t="s">
        <v>6</v>
      </c>
      <c r="L15" s="6" t="s">
        <v>6</v>
      </c>
      <c r="M15" s="6" t="s">
        <v>6</v>
      </c>
      <c r="N15" s="21" t="s">
        <v>69</v>
      </c>
      <c r="O15" s="24"/>
      <c r="P15" s="7"/>
      <c r="R15" s="27" cm="1">
        <f t="array" ref="R15">SUM(IF($H15:$M15='Data validation'!$A$3,0,1)*IF(VLOOKUP($H$1:$M$1,'Instructions and Filtering'!$B$8:$D$13,3,FALSE)='Data validation'!$A$3,0,1))</f>
        <v>6</v>
      </c>
    </row>
    <row r="16" spans="1:18" ht="45" x14ac:dyDescent="0.2">
      <c r="A16" s="6">
        <v>8.1999999999999993</v>
      </c>
      <c r="B16" s="6" t="s">
        <v>917</v>
      </c>
      <c r="C16" s="6" t="s">
        <v>927</v>
      </c>
      <c r="D16" s="33" t="s">
        <v>928</v>
      </c>
      <c r="E16" s="6" t="s">
        <v>940</v>
      </c>
      <c r="F16" s="23" t="s">
        <v>941</v>
      </c>
      <c r="G16" s="13" t="s">
        <v>49</v>
      </c>
      <c r="H16" s="6" t="s">
        <v>6</v>
      </c>
      <c r="I16" s="6" t="s">
        <v>6</v>
      </c>
      <c r="J16" s="6" t="s">
        <v>6</v>
      </c>
      <c r="K16" s="6" t="s">
        <v>6</v>
      </c>
      <c r="L16" s="6" t="s">
        <v>6</v>
      </c>
      <c r="M16" s="6" t="s">
        <v>6</v>
      </c>
      <c r="N16" s="21" t="s">
        <v>69</v>
      </c>
      <c r="O16" s="24"/>
      <c r="P16" s="7"/>
      <c r="R16" s="27" cm="1">
        <f t="array" ref="R16">SUM(IF($H16:$M16='Data validation'!$A$3,0,1)*IF(VLOOKUP($H$1:$M$1,'Instructions and Filtering'!$B$8:$D$13,3,FALSE)='Data validation'!$A$3,0,1))</f>
        <v>6</v>
      </c>
    </row>
    <row r="17" spans="1:18" ht="30" x14ac:dyDescent="0.2">
      <c r="A17" s="21">
        <v>8.1999999999999993</v>
      </c>
      <c r="B17" s="21" t="s">
        <v>917</v>
      </c>
      <c r="C17" s="21" t="s">
        <v>927</v>
      </c>
      <c r="D17" s="33" t="s">
        <v>928</v>
      </c>
      <c r="E17" s="21" t="s">
        <v>942</v>
      </c>
      <c r="F17" s="23" t="s">
        <v>943</v>
      </c>
      <c r="G17" s="13" t="s">
        <v>14</v>
      </c>
      <c r="H17" s="6" t="s">
        <v>6</v>
      </c>
      <c r="I17" s="6" t="s">
        <v>6</v>
      </c>
      <c r="J17" s="6" t="s">
        <v>6</v>
      </c>
      <c r="K17" s="6" t="s">
        <v>6</v>
      </c>
      <c r="L17" s="6" t="s">
        <v>6</v>
      </c>
      <c r="M17" s="6" t="s">
        <v>6</v>
      </c>
      <c r="N17" s="21" t="s">
        <v>69</v>
      </c>
      <c r="O17" s="24"/>
      <c r="P17" s="7"/>
      <c r="R17" s="27" cm="1">
        <f t="array" ref="R17">SUM(IF($H17:$M17='Data validation'!$A$3,0,1)*IF(VLOOKUP($H$1:$M$1,'Instructions and Filtering'!$B$8:$D$13,3,FALSE)='Data validation'!$A$3,0,1))</f>
        <v>6</v>
      </c>
    </row>
    <row r="18" spans="1:18" ht="30" x14ac:dyDescent="0.2">
      <c r="A18" s="21">
        <v>8.3000000000000007</v>
      </c>
      <c r="B18" s="21" t="s">
        <v>944</v>
      </c>
      <c r="C18" s="21" t="s">
        <v>945</v>
      </c>
      <c r="D18" s="22" t="s">
        <v>946</v>
      </c>
      <c r="E18" s="21" t="s">
        <v>947</v>
      </c>
      <c r="F18" s="23" t="s">
        <v>948</v>
      </c>
      <c r="G18" s="13" t="s">
        <v>49</v>
      </c>
      <c r="H18" s="6" t="s">
        <v>6</v>
      </c>
      <c r="I18" s="6" t="s">
        <v>6</v>
      </c>
      <c r="J18" s="6" t="s">
        <v>6</v>
      </c>
      <c r="K18" s="6" t="s">
        <v>6</v>
      </c>
      <c r="L18" s="6" t="s">
        <v>6</v>
      </c>
      <c r="M18" s="6" t="s">
        <v>6</v>
      </c>
      <c r="N18" s="21" t="s">
        <v>54</v>
      </c>
      <c r="O18" s="24">
        <v>10.199999999999999</v>
      </c>
      <c r="P18" s="7"/>
      <c r="R18" s="27" cm="1">
        <f t="array" ref="R18">SUM(IF($H18:$M18='Data validation'!$A$3,0,1)*IF(VLOOKUP($H$1:$M$1,'Instructions and Filtering'!$B$8:$D$13,3,FALSE)='Data validation'!$A$3,0,1))</f>
        <v>6</v>
      </c>
    </row>
    <row r="19" spans="1:18" ht="90" x14ac:dyDescent="0.2">
      <c r="A19" s="21">
        <v>8.3000000000000007</v>
      </c>
      <c r="B19" s="21" t="s">
        <v>944</v>
      </c>
      <c r="C19" s="21" t="s">
        <v>945</v>
      </c>
      <c r="D19" s="22" t="s">
        <v>946</v>
      </c>
      <c r="E19" s="21" t="s">
        <v>949</v>
      </c>
      <c r="F19" s="23" t="s">
        <v>950</v>
      </c>
      <c r="G19" s="13" t="s">
        <v>49</v>
      </c>
      <c r="H19" s="6" t="s">
        <v>6</v>
      </c>
      <c r="I19" s="6" t="s">
        <v>6</v>
      </c>
      <c r="J19" s="6" t="s">
        <v>6</v>
      </c>
      <c r="K19" s="6" t="s">
        <v>6</v>
      </c>
      <c r="L19" s="6" t="s">
        <v>6</v>
      </c>
      <c r="M19" s="6" t="s">
        <v>6</v>
      </c>
      <c r="N19" s="21" t="s">
        <v>54</v>
      </c>
      <c r="O19" s="24">
        <v>10.199999999999999</v>
      </c>
      <c r="P19" s="7"/>
      <c r="R19" s="27" cm="1">
        <f t="array" ref="R19">SUM(IF($H19:$M19='Data validation'!$A$3,0,1)*IF(VLOOKUP($H$1:$M$1,'Instructions and Filtering'!$B$8:$D$13,3,FALSE)='Data validation'!$A$3,0,1))</f>
        <v>6</v>
      </c>
    </row>
    <row r="20" spans="1:18" ht="30" x14ac:dyDescent="0.2">
      <c r="A20" s="21">
        <v>8.3000000000000007</v>
      </c>
      <c r="B20" s="21" t="s">
        <v>944</v>
      </c>
      <c r="C20" s="21" t="s">
        <v>945</v>
      </c>
      <c r="D20" s="22" t="s">
        <v>946</v>
      </c>
      <c r="E20" s="21" t="s">
        <v>951</v>
      </c>
      <c r="F20" s="23" t="s">
        <v>952</v>
      </c>
      <c r="G20" s="13" t="s">
        <v>49</v>
      </c>
      <c r="H20" s="6" t="s">
        <v>6</v>
      </c>
      <c r="I20" s="6" t="s">
        <v>6</v>
      </c>
      <c r="J20" s="6" t="s">
        <v>6</v>
      </c>
      <c r="K20" s="6" t="s">
        <v>6</v>
      </c>
      <c r="L20" s="6" t="s">
        <v>6</v>
      </c>
      <c r="M20" s="6" t="s">
        <v>6</v>
      </c>
      <c r="N20" s="21" t="s">
        <v>69</v>
      </c>
      <c r="O20" s="24"/>
      <c r="P20" s="7"/>
      <c r="R20" s="27" cm="1">
        <f t="array" ref="R20">SUM(IF($H20:$M20='Data validation'!$A$3,0,1)*IF(VLOOKUP($H$1:$M$1,'Instructions and Filtering'!$B$8:$D$13,3,FALSE)='Data validation'!$A$3,0,1))</f>
        <v>6</v>
      </c>
    </row>
    <row r="21" spans="1:18" ht="45" x14ac:dyDescent="0.2">
      <c r="A21" s="21">
        <v>8.3000000000000007</v>
      </c>
      <c r="B21" s="21" t="s">
        <v>944</v>
      </c>
      <c r="C21" s="21" t="s">
        <v>953</v>
      </c>
      <c r="D21" s="22" t="s">
        <v>954</v>
      </c>
      <c r="E21" s="21" t="s">
        <v>955</v>
      </c>
      <c r="F21" s="23" t="s">
        <v>956</v>
      </c>
      <c r="G21" s="13" t="s">
        <v>49</v>
      </c>
      <c r="H21" s="6" t="s">
        <v>196</v>
      </c>
      <c r="I21" s="6" t="s">
        <v>196</v>
      </c>
      <c r="J21" s="6" t="s">
        <v>196</v>
      </c>
      <c r="K21" s="6" t="s">
        <v>196</v>
      </c>
      <c r="L21" s="6" t="s">
        <v>196</v>
      </c>
      <c r="M21" s="6" t="s">
        <v>196</v>
      </c>
      <c r="N21" s="21" t="s">
        <v>69</v>
      </c>
      <c r="O21" s="24"/>
      <c r="P21" s="51" t="s">
        <v>957</v>
      </c>
      <c r="R21" s="27" cm="1">
        <f t="array" ref="R21">SUM(IF($H21:$M21='Data validation'!$A$3,0,1)*IF(VLOOKUP($H$1:$M$1,'Instructions and Filtering'!$B$8:$D$13,3,FALSE)='Data validation'!$A$3,0,1))</f>
        <v>6</v>
      </c>
    </row>
    <row r="22" spans="1:18" ht="45" x14ac:dyDescent="0.2">
      <c r="A22" s="21">
        <v>8.3000000000000007</v>
      </c>
      <c r="B22" s="21" t="s">
        <v>944</v>
      </c>
      <c r="C22" s="21" t="s">
        <v>953</v>
      </c>
      <c r="D22" s="22" t="s">
        <v>954</v>
      </c>
      <c r="E22" s="21" t="s">
        <v>958</v>
      </c>
      <c r="F22" s="23" t="s">
        <v>959</v>
      </c>
      <c r="G22" s="13" t="s">
        <v>49</v>
      </c>
      <c r="H22" s="6" t="s">
        <v>196</v>
      </c>
      <c r="I22" s="6" t="s">
        <v>196</v>
      </c>
      <c r="J22" s="6" t="s">
        <v>196</v>
      </c>
      <c r="K22" s="6" t="s">
        <v>196</v>
      </c>
      <c r="L22" s="6" t="s">
        <v>196</v>
      </c>
      <c r="M22" s="6" t="s">
        <v>196</v>
      </c>
      <c r="N22" s="21" t="s">
        <v>69</v>
      </c>
      <c r="O22" s="24"/>
      <c r="P22" s="51" t="s">
        <v>957</v>
      </c>
      <c r="R22" s="27" cm="1">
        <f t="array" ref="R22">SUM(IF($H22:$M22='Data validation'!$A$3,0,1)*IF(VLOOKUP($H$1:$M$1,'Instructions and Filtering'!$B$8:$D$13,3,FALSE)='Data validation'!$A$3,0,1))</f>
        <v>6</v>
      </c>
    </row>
    <row r="23" spans="1:18" ht="45" x14ac:dyDescent="0.2">
      <c r="A23" s="21">
        <v>8.3000000000000007</v>
      </c>
      <c r="B23" s="21" t="s">
        <v>944</v>
      </c>
      <c r="C23" s="21" t="s">
        <v>953</v>
      </c>
      <c r="D23" s="22" t="s">
        <v>954</v>
      </c>
      <c r="E23" s="21" t="s">
        <v>960</v>
      </c>
      <c r="F23" s="32" t="s">
        <v>961</v>
      </c>
      <c r="G23" s="13" t="s">
        <v>14</v>
      </c>
      <c r="H23" s="6" t="s">
        <v>196</v>
      </c>
      <c r="I23" s="6" t="s">
        <v>196</v>
      </c>
      <c r="J23" s="6" t="s">
        <v>196</v>
      </c>
      <c r="K23" s="6" t="s">
        <v>196</v>
      </c>
      <c r="L23" s="6" t="s">
        <v>196</v>
      </c>
      <c r="M23" s="6" t="s">
        <v>196</v>
      </c>
      <c r="N23" s="21" t="s">
        <v>69</v>
      </c>
      <c r="O23" s="24"/>
      <c r="P23" s="51" t="s">
        <v>957</v>
      </c>
      <c r="R23" s="27" cm="1">
        <f t="array" ref="R23">SUM(IF($H23:$M23='Data validation'!$A$3,0,1)*IF(VLOOKUP($H$1:$M$1,'Instructions and Filtering'!$B$8:$D$13,3,FALSE)='Data validation'!$A$3,0,1))</f>
        <v>6</v>
      </c>
    </row>
    <row r="24" spans="1:18" ht="210" x14ac:dyDescent="0.2">
      <c r="A24" s="6">
        <v>8.4</v>
      </c>
      <c r="B24" s="6" t="s">
        <v>962</v>
      </c>
      <c r="C24" s="6" t="s">
        <v>963</v>
      </c>
      <c r="D24" s="33" t="s">
        <v>964</v>
      </c>
      <c r="E24" s="6" t="s">
        <v>965</v>
      </c>
      <c r="F24" s="23" t="s">
        <v>966</v>
      </c>
      <c r="G24" s="13" t="s">
        <v>49</v>
      </c>
      <c r="H24" s="6" t="s">
        <v>6</v>
      </c>
      <c r="I24" s="6" t="s">
        <v>6</v>
      </c>
      <c r="J24" s="6" t="s">
        <v>6</v>
      </c>
      <c r="K24" s="6" t="s">
        <v>6</v>
      </c>
      <c r="L24" s="6" t="s">
        <v>6</v>
      </c>
      <c r="M24" s="6" t="s">
        <v>6</v>
      </c>
      <c r="N24" s="21" t="s">
        <v>50</v>
      </c>
      <c r="O24" s="24">
        <v>10.3</v>
      </c>
      <c r="P24" s="7"/>
      <c r="R24" s="27" cm="1">
        <f t="array" ref="R24">SUM(IF($H24:$M24='Data validation'!$A$3,0,1)*IF(VLOOKUP($H$1:$M$1,'Instructions and Filtering'!$B$8:$D$13,3,FALSE)='Data validation'!$A$3,0,1))</f>
        <v>6</v>
      </c>
    </row>
    <row r="25" spans="1:18" ht="30" x14ac:dyDescent="0.2">
      <c r="A25" s="6">
        <v>8.4</v>
      </c>
      <c r="B25" s="6" t="s">
        <v>962</v>
      </c>
      <c r="C25" s="6" t="s">
        <v>963</v>
      </c>
      <c r="D25" s="33" t="s">
        <v>964</v>
      </c>
      <c r="E25" s="6" t="s">
        <v>967</v>
      </c>
      <c r="F25" s="23" t="s">
        <v>968</v>
      </c>
      <c r="G25" s="13" t="s">
        <v>49</v>
      </c>
      <c r="H25" s="6" t="s">
        <v>6</v>
      </c>
      <c r="I25" s="6" t="s">
        <v>6</v>
      </c>
      <c r="J25" s="6" t="s">
        <v>6</v>
      </c>
      <c r="K25" s="6" t="s">
        <v>6</v>
      </c>
      <c r="L25" s="6" t="s">
        <v>6</v>
      </c>
      <c r="M25" s="6" t="s">
        <v>6</v>
      </c>
      <c r="N25" s="21" t="s">
        <v>69</v>
      </c>
      <c r="O25" s="24"/>
      <c r="P25" s="7"/>
      <c r="R25" s="27" cm="1">
        <f t="array" ref="R25">SUM(IF($H25:$M25='Data validation'!$A$3,0,1)*IF(VLOOKUP($H$1:$M$1,'Instructions and Filtering'!$B$8:$D$13,3,FALSE)='Data validation'!$A$3,0,1))</f>
        <v>6</v>
      </c>
    </row>
    <row r="26" spans="1:18" ht="30" x14ac:dyDescent="0.2">
      <c r="A26" s="6">
        <v>8.4</v>
      </c>
      <c r="B26" s="6" t="s">
        <v>962</v>
      </c>
      <c r="C26" s="6" t="s">
        <v>963</v>
      </c>
      <c r="D26" s="33" t="s">
        <v>964</v>
      </c>
      <c r="E26" s="6" t="s">
        <v>969</v>
      </c>
      <c r="F26" s="23" t="s">
        <v>970</v>
      </c>
      <c r="G26" s="13" t="s">
        <v>49</v>
      </c>
      <c r="H26" s="6" t="s">
        <v>6</v>
      </c>
      <c r="I26" s="6" t="s">
        <v>6</v>
      </c>
      <c r="J26" s="6" t="s">
        <v>6</v>
      </c>
      <c r="K26" s="6" t="s">
        <v>6</v>
      </c>
      <c r="L26" s="6" t="s">
        <v>6</v>
      </c>
      <c r="M26" s="6" t="s">
        <v>6</v>
      </c>
      <c r="N26" s="21" t="s">
        <v>50</v>
      </c>
      <c r="O26" s="24" t="s">
        <v>971</v>
      </c>
      <c r="P26" s="7"/>
      <c r="R26" s="27" cm="1">
        <f t="array" ref="R26">SUM(IF($H26:$M26='Data validation'!$A$3,0,1)*IF(VLOOKUP($H$1:$M$1,'Instructions and Filtering'!$B$8:$D$13,3,FALSE)='Data validation'!$A$3,0,1))</f>
        <v>6</v>
      </c>
    </row>
    <row r="27" spans="1:18" ht="45" x14ac:dyDescent="0.2">
      <c r="A27" s="6">
        <v>8.4</v>
      </c>
      <c r="B27" s="6" t="s">
        <v>962</v>
      </c>
      <c r="C27" s="6" t="s">
        <v>972</v>
      </c>
      <c r="D27" s="33" t="s">
        <v>973</v>
      </c>
      <c r="E27" s="6" t="s">
        <v>974</v>
      </c>
      <c r="F27" s="23" t="s">
        <v>975</v>
      </c>
      <c r="G27" s="13" t="s">
        <v>49</v>
      </c>
      <c r="H27" s="6" t="s">
        <v>196</v>
      </c>
      <c r="I27" s="6" t="s">
        <v>196</v>
      </c>
      <c r="J27" s="6" t="s">
        <v>196</v>
      </c>
      <c r="K27" s="6" t="s">
        <v>196</v>
      </c>
      <c r="L27" s="6" t="s">
        <v>196</v>
      </c>
      <c r="M27" s="6" t="s">
        <v>196</v>
      </c>
      <c r="N27" s="21" t="s">
        <v>69</v>
      </c>
      <c r="O27" s="24"/>
      <c r="P27" s="51" t="s">
        <v>976</v>
      </c>
      <c r="R27" s="27" cm="1">
        <f t="array" ref="R27">SUM(IF($H27:$M27='Data validation'!$A$3,0,1)*IF(VLOOKUP($H$1:$M$1,'Instructions and Filtering'!$B$8:$D$13,3,FALSE)='Data validation'!$A$3,0,1))</f>
        <v>6</v>
      </c>
    </row>
    <row r="28" spans="1:18" ht="45" x14ac:dyDescent="0.2">
      <c r="A28" s="6">
        <v>8.4</v>
      </c>
      <c r="B28" s="6" t="s">
        <v>962</v>
      </c>
      <c r="C28" s="6" t="s">
        <v>972</v>
      </c>
      <c r="D28" s="33" t="s">
        <v>973</v>
      </c>
      <c r="E28" s="6" t="s">
        <v>977</v>
      </c>
      <c r="F28" s="23" t="s">
        <v>978</v>
      </c>
      <c r="G28" s="13" t="s">
        <v>49</v>
      </c>
      <c r="H28" s="6" t="s">
        <v>196</v>
      </c>
      <c r="I28" s="6" t="s">
        <v>196</v>
      </c>
      <c r="J28" s="6" t="s">
        <v>196</v>
      </c>
      <c r="K28" s="6" t="s">
        <v>196</v>
      </c>
      <c r="L28" s="6" t="s">
        <v>196</v>
      </c>
      <c r="M28" s="6" t="s">
        <v>196</v>
      </c>
      <c r="N28" s="21" t="s">
        <v>69</v>
      </c>
      <c r="O28" s="24"/>
      <c r="P28" s="51" t="s">
        <v>976</v>
      </c>
      <c r="R28" s="27" cm="1">
        <f t="array" ref="R28">SUM(IF($H28:$M28='Data validation'!$A$3,0,1)*IF(VLOOKUP($H$1:$M$1,'Instructions and Filtering'!$B$8:$D$13,3,FALSE)='Data validation'!$A$3,0,1))</f>
        <v>6</v>
      </c>
    </row>
    <row r="29" spans="1:18" ht="45" x14ac:dyDescent="0.2">
      <c r="A29" s="21">
        <v>8.4</v>
      </c>
      <c r="B29" s="21" t="s">
        <v>962</v>
      </c>
      <c r="C29" s="21" t="s">
        <v>972</v>
      </c>
      <c r="D29" s="33" t="s">
        <v>973</v>
      </c>
      <c r="E29" s="21" t="s">
        <v>979</v>
      </c>
      <c r="F29" s="23" t="s">
        <v>980</v>
      </c>
      <c r="G29" s="13" t="s">
        <v>14</v>
      </c>
      <c r="H29" s="6" t="s">
        <v>196</v>
      </c>
      <c r="I29" s="6" t="s">
        <v>196</v>
      </c>
      <c r="J29" s="6" t="s">
        <v>196</v>
      </c>
      <c r="K29" s="6" t="s">
        <v>196</v>
      </c>
      <c r="L29" s="6" t="s">
        <v>196</v>
      </c>
      <c r="M29" s="6" t="s">
        <v>196</v>
      </c>
      <c r="N29" s="21" t="s">
        <v>69</v>
      </c>
      <c r="O29" s="24"/>
      <c r="P29" s="51" t="s">
        <v>976</v>
      </c>
      <c r="R29" s="27" cm="1">
        <f t="array" ref="R29">SUM(IF($H29:$M29='Data validation'!$A$3,0,1)*IF(VLOOKUP($H$1:$M$1,'Instructions and Filtering'!$B$8:$D$13,3,FALSE)='Data validation'!$A$3,0,1))</f>
        <v>6</v>
      </c>
    </row>
    <row r="30" spans="1:18" ht="45" x14ac:dyDescent="0.2">
      <c r="A30" s="21">
        <v>8.5</v>
      </c>
      <c r="B30" s="21" t="s">
        <v>981</v>
      </c>
      <c r="C30" s="21" t="s">
        <v>982</v>
      </c>
      <c r="D30" s="22" t="s">
        <v>983</v>
      </c>
      <c r="E30" s="21" t="s">
        <v>984</v>
      </c>
      <c r="F30" s="23" t="s">
        <v>985</v>
      </c>
      <c r="G30" s="13" t="s">
        <v>49</v>
      </c>
      <c r="H30" s="6" t="s">
        <v>6</v>
      </c>
      <c r="I30" s="6" t="s">
        <v>6</v>
      </c>
      <c r="J30" s="6" t="s">
        <v>6</v>
      </c>
      <c r="K30" s="6" t="s">
        <v>6</v>
      </c>
      <c r="L30" s="6" t="s">
        <v>6</v>
      </c>
      <c r="M30" s="6" t="s">
        <v>6</v>
      </c>
      <c r="N30" s="21" t="s">
        <v>50</v>
      </c>
      <c r="O30" s="24" t="s">
        <v>986</v>
      </c>
      <c r="P30" s="7"/>
      <c r="R30" s="27" cm="1">
        <f t="array" ref="R30">SUM(IF($H30:$M30='Data validation'!$A$3,0,1)*IF(VLOOKUP($H$1:$M$1,'Instructions and Filtering'!$B$8:$D$13,3,FALSE)='Data validation'!$A$3,0,1))</f>
        <v>6</v>
      </c>
    </row>
    <row r="31" spans="1:18" ht="45" x14ac:dyDescent="0.2">
      <c r="A31" s="21">
        <v>8.5</v>
      </c>
      <c r="B31" s="21" t="s">
        <v>981</v>
      </c>
      <c r="C31" s="21" t="s">
        <v>982</v>
      </c>
      <c r="D31" s="22" t="s">
        <v>983</v>
      </c>
      <c r="E31" s="21" t="s">
        <v>987</v>
      </c>
      <c r="F31" s="23" t="s">
        <v>988</v>
      </c>
      <c r="G31" s="13" t="s">
        <v>49</v>
      </c>
      <c r="H31" s="6" t="s">
        <v>6</v>
      </c>
      <c r="I31" s="6" t="s">
        <v>6</v>
      </c>
      <c r="J31" s="6" t="s">
        <v>6</v>
      </c>
      <c r="K31" s="6" t="s">
        <v>6</v>
      </c>
      <c r="L31" s="6" t="s">
        <v>6</v>
      </c>
      <c r="M31" s="6" t="s">
        <v>6</v>
      </c>
      <c r="N31" s="21" t="s">
        <v>50</v>
      </c>
      <c r="O31" s="24" t="s">
        <v>989</v>
      </c>
      <c r="P31" s="7"/>
      <c r="R31" s="27" cm="1">
        <f t="array" ref="R31">SUM(IF($H31:$M31='Data validation'!$A$3,0,1)*IF(VLOOKUP($H$1:$M$1,'Instructions and Filtering'!$B$8:$D$13,3,FALSE)='Data validation'!$A$3,0,1))</f>
        <v>6</v>
      </c>
    </row>
    <row r="32" spans="1:18" ht="135" x14ac:dyDescent="0.2">
      <c r="A32" s="21">
        <v>8.5</v>
      </c>
      <c r="B32" s="21" t="s">
        <v>981</v>
      </c>
      <c r="C32" s="21" t="s">
        <v>982</v>
      </c>
      <c r="D32" s="22" t="s">
        <v>983</v>
      </c>
      <c r="E32" s="21" t="s">
        <v>990</v>
      </c>
      <c r="F32" s="23" t="s">
        <v>991</v>
      </c>
      <c r="G32" s="13" t="s">
        <v>49</v>
      </c>
      <c r="H32" s="6" t="s">
        <v>6</v>
      </c>
      <c r="I32" s="6" t="s">
        <v>6</v>
      </c>
      <c r="J32" s="6" t="s">
        <v>6</v>
      </c>
      <c r="K32" s="6" t="s">
        <v>6</v>
      </c>
      <c r="L32" s="6" t="s">
        <v>6</v>
      </c>
      <c r="M32" s="6" t="s">
        <v>6</v>
      </c>
      <c r="N32" s="21" t="s">
        <v>54</v>
      </c>
      <c r="O32" s="24" t="s">
        <v>992</v>
      </c>
      <c r="P32" s="7"/>
      <c r="R32" s="27" cm="1">
        <f t="array" ref="R32">SUM(IF($H32:$M32='Data validation'!$A$3,0,1)*IF(VLOOKUP($H$1:$M$1,'Instructions and Filtering'!$B$8:$D$13,3,FALSE)='Data validation'!$A$3,0,1))</f>
        <v>6</v>
      </c>
    </row>
    <row r="33" spans="1:18" ht="45" x14ac:dyDescent="0.2">
      <c r="A33" s="21">
        <v>8.5</v>
      </c>
      <c r="B33" s="21" t="s">
        <v>981</v>
      </c>
      <c r="C33" s="21" t="s">
        <v>982</v>
      </c>
      <c r="D33" s="22" t="s">
        <v>983</v>
      </c>
      <c r="E33" s="21" t="s">
        <v>993</v>
      </c>
      <c r="F33" s="23" t="s">
        <v>994</v>
      </c>
      <c r="G33" s="13" t="s">
        <v>49</v>
      </c>
      <c r="H33" s="6" t="s">
        <v>6</v>
      </c>
      <c r="I33" s="6" t="s">
        <v>6</v>
      </c>
      <c r="J33" s="6" t="s">
        <v>6</v>
      </c>
      <c r="K33" s="6" t="s">
        <v>6</v>
      </c>
      <c r="L33" s="6" t="s">
        <v>6</v>
      </c>
      <c r="M33" s="6" t="s">
        <v>6</v>
      </c>
      <c r="N33" s="21" t="s">
        <v>54</v>
      </c>
      <c r="O33" s="24" t="s">
        <v>995</v>
      </c>
      <c r="P33" s="7"/>
      <c r="R33" s="27" cm="1">
        <f t="array" ref="R33">SUM(IF($H33:$M33='Data validation'!$A$3,0,1)*IF(VLOOKUP($H$1:$M$1,'Instructions and Filtering'!$B$8:$D$13,3,FALSE)='Data validation'!$A$3,0,1))</f>
        <v>6</v>
      </c>
    </row>
    <row r="34" spans="1:18" ht="60" x14ac:dyDescent="0.2">
      <c r="A34" s="21">
        <v>8.5</v>
      </c>
      <c r="B34" s="21" t="s">
        <v>996</v>
      </c>
      <c r="C34" s="21" t="s">
        <v>982</v>
      </c>
      <c r="D34" s="22" t="s">
        <v>983</v>
      </c>
      <c r="E34" s="21" t="s">
        <v>997</v>
      </c>
      <c r="F34" s="23" t="s">
        <v>998</v>
      </c>
      <c r="G34" s="13" t="s">
        <v>14</v>
      </c>
      <c r="H34" s="6" t="s">
        <v>6</v>
      </c>
      <c r="I34" s="6" t="s">
        <v>6</v>
      </c>
      <c r="J34" s="6" t="s">
        <v>6</v>
      </c>
      <c r="K34" s="6" t="s">
        <v>6</v>
      </c>
      <c r="L34" s="6" t="s">
        <v>6</v>
      </c>
      <c r="M34" s="6" t="s">
        <v>6</v>
      </c>
      <c r="N34" s="21" t="s">
        <v>69</v>
      </c>
      <c r="O34" s="24"/>
      <c r="P34" s="7"/>
      <c r="R34" s="27" cm="1">
        <f t="array" ref="R34">SUM(IF($H34:$M34='Data validation'!$A$3,0,1)*IF(VLOOKUP($H$1:$M$1,'Instructions and Filtering'!$B$8:$D$13,3,FALSE)='Data validation'!$A$3,0,1))</f>
        <v>6</v>
      </c>
    </row>
    <row r="35" spans="1:18" ht="60" x14ac:dyDescent="0.2">
      <c r="A35" s="21">
        <v>8.6</v>
      </c>
      <c r="B35" s="21" t="s">
        <v>999</v>
      </c>
      <c r="C35" s="21" t="s">
        <v>1000</v>
      </c>
      <c r="D35" s="22" t="s">
        <v>1001</v>
      </c>
      <c r="E35" s="21" t="s">
        <v>1002</v>
      </c>
      <c r="F35" s="23" t="s">
        <v>1003</v>
      </c>
      <c r="G35" s="13" t="s">
        <v>49</v>
      </c>
      <c r="H35" s="6" t="s">
        <v>6</v>
      </c>
      <c r="I35" s="6" t="s">
        <v>6</v>
      </c>
      <c r="J35" s="6" t="s">
        <v>6</v>
      </c>
      <c r="K35" s="6" t="s">
        <v>6</v>
      </c>
      <c r="L35" s="6" t="s">
        <v>6</v>
      </c>
      <c r="M35" s="6" t="s">
        <v>6</v>
      </c>
      <c r="N35" s="21" t="s">
        <v>54</v>
      </c>
      <c r="O35" s="24" t="s">
        <v>1004</v>
      </c>
      <c r="P35" s="7"/>
      <c r="R35" s="27" cm="1">
        <f t="array" ref="R35">SUM(IF($H35:$M35='Data validation'!$A$3,0,1)*IF(VLOOKUP($H$1:$M$1,'Instructions and Filtering'!$B$8:$D$13,3,FALSE)='Data validation'!$A$3,0,1))</f>
        <v>6</v>
      </c>
    </row>
    <row r="36" spans="1:18" ht="30" x14ac:dyDescent="0.2">
      <c r="A36" s="21">
        <v>8.6</v>
      </c>
      <c r="B36" s="21" t="s">
        <v>999</v>
      </c>
      <c r="C36" s="21" t="s">
        <v>1000</v>
      </c>
      <c r="D36" s="22" t="s">
        <v>1001</v>
      </c>
      <c r="E36" s="21" t="s">
        <v>1005</v>
      </c>
      <c r="F36" s="23" t="s">
        <v>1006</v>
      </c>
      <c r="G36" s="13" t="s">
        <v>49</v>
      </c>
      <c r="H36" s="6" t="s">
        <v>6</v>
      </c>
      <c r="I36" s="6" t="s">
        <v>6</v>
      </c>
      <c r="J36" s="6" t="s">
        <v>6</v>
      </c>
      <c r="K36" s="6" t="s">
        <v>6</v>
      </c>
      <c r="L36" s="6" t="s">
        <v>6</v>
      </c>
      <c r="M36" s="6" t="s">
        <v>6</v>
      </c>
      <c r="N36" s="21" t="s">
        <v>69</v>
      </c>
      <c r="O36" s="24"/>
      <c r="P36" s="7"/>
      <c r="R36" s="27" cm="1">
        <f t="array" ref="R36">SUM(IF($H36:$M36='Data validation'!$A$3,0,1)*IF(VLOOKUP($H$1:$M$1,'Instructions and Filtering'!$B$8:$D$13,3,FALSE)='Data validation'!$A$3,0,1))</f>
        <v>6</v>
      </c>
    </row>
    <row r="37" spans="1:18" ht="45" x14ac:dyDescent="0.2">
      <c r="A37" s="21">
        <v>8.6</v>
      </c>
      <c r="B37" s="21" t="s">
        <v>999</v>
      </c>
      <c r="C37" s="21" t="s">
        <v>1000</v>
      </c>
      <c r="D37" s="22" t="s">
        <v>1001</v>
      </c>
      <c r="E37" s="21" t="s">
        <v>1007</v>
      </c>
      <c r="F37" s="23" t="s">
        <v>1008</v>
      </c>
      <c r="G37" s="13" t="s">
        <v>14</v>
      </c>
      <c r="H37" s="6" t="s">
        <v>6</v>
      </c>
      <c r="I37" s="6" t="s">
        <v>6</v>
      </c>
      <c r="J37" s="6" t="s">
        <v>6</v>
      </c>
      <c r="K37" s="6" t="s">
        <v>6</v>
      </c>
      <c r="L37" s="6" t="s">
        <v>6</v>
      </c>
      <c r="M37" s="6" t="s">
        <v>6</v>
      </c>
      <c r="N37" s="21" t="s">
        <v>69</v>
      </c>
      <c r="O37" s="24"/>
      <c r="P37" s="7"/>
      <c r="R37" s="27" cm="1">
        <f t="array" ref="R37">SUM(IF($H37:$M37='Data validation'!$A$3,0,1)*IF(VLOOKUP($H$1:$M$1,'Instructions and Filtering'!$B$8:$D$13,3,FALSE)='Data validation'!$A$3,0,1))</f>
        <v>6</v>
      </c>
    </row>
    <row r="38" spans="1:18" ht="45" x14ac:dyDescent="0.2">
      <c r="A38" s="21">
        <v>8.6</v>
      </c>
      <c r="B38" s="21" t="s">
        <v>999</v>
      </c>
      <c r="C38" s="21" t="s">
        <v>1009</v>
      </c>
      <c r="D38" s="22" t="s">
        <v>1010</v>
      </c>
      <c r="E38" s="21" t="s">
        <v>1011</v>
      </c>
      <c r="F38" s="23" t="s">
        <v>1012</v>
      </c>
      <c r="G38" s="13" t="s">
        <v>49</v>
      </c>
      <c r="H38" s="6" t="s">
        <v>6</v>
      </c>
      <c r="I38" s="6" t="s">
        <v>6</v>
      </c>
      <c r="J38" s="6" t="s">
        <v>6</v>
      </c>
      <c r="K38" s="6" t="s">
        <v>6</v>
      </c>
      <c r="L38" s="6" t="s">
        <v>6</v>
      </c>
      <c r="M38" s="6" t="s">
        <v>6</v>
      </c>
      <c r="N38" s="21" t="s">
        <v>69</v>
      </c>
      <c r="O38" s="24"/>
      <c r="P38" s="7"/>
      <c r="R38" s="27" cm="1">
        <f t="array" ref="R38">SUM(IF($H38:$M38='Data validation'!$A$3,0,1)*IF(VLOOKUP($H$1:$M$1,'Instructions and Filtering'!$B$8:$D$13,3,FALSE)='Data validation'!$A$3,0,1))</f>
        <v>6</v>
      </c>
    </row>
    <row r="39" spans="1:18" ht="45" x14ac:dyDescent="0.2">
      <c r="A39" s="21">
        <v>8.6</v>
      </c>
      <c r="B39" s="21" t="s">
        <v>999</v>
      </c>
      <c r="C39" s="21" t="s">
        <v>1009</v>
      </c>
      <c r="D39" s="22" t="s">
        <v>1010</v>
      </c>
      <c r="E39" s="21" t="s">
        <v>1013</v>
      </c>
      <c r="F39" s="23" t="s">
        <v>1014</v>
      </c>
      <c r="G39" s="13" t="s">
        <v>14</v>
      </c>
      <c r="H39" s="6" t="s">
        <v>6</v>
      </c>
      <c r="I39" s="6" t="s">
        <v>6</v>
      </c>
      <c r="J39" s="6" t="s">
        <v>6</v>
      </c>
      <c r="K39" s="6" t="s">
        <v>6</v>
      </c>
      <c r="L39" s="6" t="s">
        <v>6</v>
      </c>
      <c r="M39" s="6" t="s">
        <v>6</v>
      </c>
      <c r="N39" s="21" t="s">
        <v>69</v>
      </c>
      <c r="O39" s="24"/>
      <c r="P39" s="7"/>
      <c r="R39" s="27" cm="1">
        <f t="array" ref="R39">SUM(IF($H39:$M39='Data validation'!$A$3,0,1)*IF(VLOOKUP($H$1:$M$1,'Instructions and Filtering'!$B$8:$D$13,3,FALSE)='Data validation'!$A$3,0,1))</f>
        <v>6</v>
      </c>
    </row>
    <row r="40" spans="1:18" ht="30" x14ac:dyDescent="0.2">
      <c r="A40" s="21">
        <v>8.6</v>
      </c>
      <c r="B40" s="21" t="s">
        <v>999</v>
      </c>
      <c r="C40" s="21" t="s">
        <v>1009</v>
      </c>
      <c r="D40" s="22" t="s">
        <v>1010</v>
      </c>
      <c r="E40" s="21" t="s">
        <v>1015</v>
      </c>
      <c r="F40" s="23" t="s">
        <v>1016</v>
      </c>
      <c r="G40" s="13" t="s">
        <v>14</v>
      </c>
      <c r="H40" s="6" t="s">
        <v>6</v>
      </c>
      <c r="I40" s="6" t="s">
        <v>6</v>
      </c>
      <c r="J40" s="6" t="s">
        <v>6</v>
      </c>
      <c r="K40" s="6" t="s">
        <v>6</v>
      </c>
      <c r="L40" s="6" t="s">
        <v>6</v>
      </c>
      <c r="M40" s="6" t="s">
        <v>6</v>
      </c>
      <c r="N40" s="21" t="s">
        <v>69</v>
      </c>
      <c r="O40" s="24"/>
      <c r="P40" s="7"/>
      <c r="R40" s="27" cm="1">
        <f t="array" ref="R40">SUM(IF($H40:$M40='Data validation'!$A$3,0,1)*IF(VLOOKUP($H$1:$M$1,'Instructions and Filtering'!$B$8:$D$13,3,FALSE)='Data validation'!$A$3,0,1))</f>
        <v>6</v>
      </c>
    </row>
    <row r="41" spans="1:18" ht="45" x14ac:dyDescent="0.2">
      <c r="A41" s="21">
        <v>8.6</v>
      </c>
      <c r="B41" s="21" t="s">
        <v>999</v>
      </c>
      <c r="C41" s="21" t="s">
        <v>1009</v>
      </c>
      <c r="D41" s="22" t="s">
        <v>1010</v>
      </c>
      <c r="E41" s="21" t="s">
        <v>1017</v>
      </c>
      <c r="F41" s="23" t="s">
        <v>1018</v>
      </c>
      <c r="G41" s="13" t="s">
        <v>14</v>
      </c>
      <c r="H41" s="6" t="s">
        <v>6</v>
      </c>
      <c r="I41" s="6" t="s">
        <v>6</v>
      </c>
      <c r="J41" s="6" t="s">
        <v>6</v>
      </c>
      <c r="K41" s="6" t="s">
        <v>6</v>
      </c>
      <c r="L41" s="6" t="s">
        <v>6</v>
      </c>
      <c r="M41" s="6" t="s">
        <v>6</v>
      </c>
      <c r="N41" s="21" t="s">
        <v>69</v>
      </c>
      <c r="O41" s="24"/>
      <c r="P41" s="7"/>
      <c r="R41" s="27" cm="1">
        <f t="array" ref="R41">SUM(IF($H41:$M41='Data validation'!$A$3,0,1)*IF(VLOOKUP($H$1:$M$1,'Instructions and Filtering'!$B$8:$D$13,3,FALSE)='Data validation'!$A$3,0,1))</f>
        <v>6</v>
      </c>
    </row>
    <row r="42" spans="1:18" ht="45" x14ac:dyDescent="0.2">
      <c r="A42" s="21">
        <v>8.6</v>
      </c>
      <c r="B42" s="21" t="s">
        <v>999</v>
      </c>
      <c r="C42" s="21" t="s">
        <v>1009</v>
      </c>
      <c r="D42" s="22" t="s">
        <v>1010</v>
      </c>
      <c r="E42" s="21" t="s">
        <v>1019</v>
      </c>
      <c r="F42" s="23" t="s">
        <v>1020</v>
      </c>
      <c r="G42" s="13" t="s">
        <v>14</v>
      </c>
      <c r="H42" s="6" t="s">
        <v>6</v>
      </c>
      <c r="I42" s="6" t="s">
        <v>6</v>
      </c>
      <c r="J42" s="6" t="s">
        <v>6</v>
      </c>
      <c r="K42" s="6" t="s">
        <v>6</v>
      </c>
      <c r="L42" s="6" t="s">
        <v>6</v>
      </c>
      <c r="M42" s="6" t="s">
        <v>6</v>
      </c>
      <c r="N42" s="21" t="s">
        <v>69</v>
      </c>
      <c r="O42" s="24"/>
      <c r="P42" s="7"/>
      <c r="R42" s="27" cm="1">
        <f t="array" ref="R42">SUM(IF($H42:$M42='Data validation'!$A$3,0,1)*IF(VLOOKUP($H$1:$M$1,'Instructions and Filtering'!$B$8:$D$13,3,FALSE)='Data validation'!$A$3,0,1))</f>
        <v>6</v>
      </c>
    </row>
    <row r="43" spans="1:18" ht="45" x14ac:dyDescent="0.2">
      <c r="A43" s="21">
        <v>8.6999999999999993</v>
      </c>
      <c r="B43" s="21" t="s">
        <v>1021</v>
      </c>
      <c r="C43" s="21" t="s">
        <v>1022</v>
      </c>
      <c r="D43" s="22" t="s">
        <v>1023</v>
      </c>
      <c r="E43" s="21" t="s">
        <v>1024</v>
      </c>
      <c r="F43" s="23" t="s">
        <v>1025</v>
      </c>
      <c r="G43" s="13" t="s">
        <v>49</v>
      </c>
      <c r="H43" s="6" t="s">
        <v>6</v>
      </c>
      <c r="I43" s="6" t="s">
        <v>6</v>
      </c>
      <c r="J43" s="6" t="s">
        <v>6</v>
      </c>
      <c r="K43" s="6" t="s">
        <v>6</v>
      </c>
      <c r="L43" s="6" t="s">
        <v>6</v>
      </c>
      <c r="M43" s="6" t="s">
        <v>6</v>
      </c>
      <c r="N43" s="21" t="s">
        <v>54</v>
      </c>
      <c r="O43" s="24">
        <v>11.1</v>
      </c>
      <c r="P43" s="7" t="s">
        <v>1026</v>
      </c>
      <c r="R43" s="27" cm="1">
        <f t="array" ref="R43">SUM(IF($H43:$M43='Data validation'!$A$3,0,1)*IF(VLOOKUP($H$1:$M$1,'Instructions and Filtering'!$B$8:$D$13,3,FALSE)='Data validation'!$A$3,0,1))</f>
        <v>6</v>
      </c>
    </row>
    <row r="44" spans="1:18" ht="45" x14ac:dyDescent="0.2">
      <c r="A44" s="21">
        <v>8.6999999999999993</v>
      </c>
      <c r="B44" s="21" t="s">
        <v>1021</v>
      </c>
      <c r="C44" s="21" t="s">
        <v>1022</v>
      </c>
      <c r="D44" s="22" t="s">
        <v>1027</v>
      </c>
      <c r="E44" s="21" t="s">
        <v>1028</v>
      </c>
      <c r="F44" s="23" t="s">
        <v>1029</v>
      </c>
      <c r="G44" s="13" t="s">
        <v>49</v>
      </c>
      <c r="H44" s="6" t="s">
        <v>6</v>
      </c>
      <c r="I44" s="6" t="s">
        <v>6</v>
      </c>
      <c r="J44" s="6" t="s">
        <v>6</v>
      </c>
      <c r="K44" s="6" t="s">
        <v>6</v>
      </c>
      <c r="L44" s="6" t="s">
        <v>6</v>
      </c>
      <c r="M44" s="6" t="s">
        <v>6</v>
      </c>
      <c r="N44" s="21" t="s">
        <v>54</v>
      </c>
      <c r="O44" s="24">
        <v>11.1</v>
      </c>
      <c r="P44" s="7" t="s">
        <v>1026</v>
      </c>
      <c r="R44" s="27" cm="1">
        <f t="array" ref="R44">SUM(IF($H44:$M44='Data validation'!$A$3,0,1)*IF(VLOOKUP($H$1:$M$1,'Instructions and Filtering'!$B$8:$D$13,3,FALSE)='Data validation'!$A$3,0,1))</f>
        <v>6</v>
      </c>
    </row>
    <row r="45" spans="1:18" ht="45" x14ac:dyDescent="0.2">
      <c r="A45" s="21">
        <v>8.6999999999999993</v>
      </c>
      <c r="B45" s="21" t="s">
        <v>1021</v>
      </c>
      <c r="C45" s="21" t="s">
        <v>1022</v>
      </c>
      <c r="D45" s="22" t="s">
        <v>1027</v>
      </c>
      <c r="E45" s="21" t="s">
        <v>1030</v>
      </c>
      <c r="F45" s="23" t="s">
        <v>1031</v>
      </c>
      <c r="G45" s="13" t="s">
        <v>49</v>
      </c>
      <c r="H45" s="6" t="s">
        <v>6</v>
      </c>
      <c r="I45" s="6" t="s">
        <v>6</v>
      </c>
      <c r="J45" s="6" t="s">
        <v>6</v>
      </c>
      <c r="K45" s="6" t="s">
        <v>6</v>
      </c>
      <c r="L45" s="6" t="s">
        <v>6</v>
      </c>
      <c r="M45" s="6" t="s">
        <v>6</v>
      </c>
      <c r="N45" s="21" t="s">
        <v>69</v>
      </c>
      <c r="O45" s="24"/>
      <c r="P45" s="7"/>
      <c r="R45" s="27" cm="1">
        <f t="array" ref="R45">SUM(IF($H45:$M45='Data validation'!$A$3,0,1)*IF(VLOOKUP($H$1:$M$1,'Instructions and Filtering'!$B$8:$D$13,3,FALSE)='Data validation'!$A$3,0,1))</f>
        <v>6</v>
      </c>
    </row>
    <row r="46" spans="1:18" ht="45" x14ac:dyDescent="0.2">
      <c r="A46" s="21">
        <v>8.6999999999999993</v>
      </c>
      <c r="B46" s="21" t="s">
        <v>1021</v>
      </c>
      <c r="C46" s="21" t="s">
        <v>1022</v>
      </c>
      <c r="D46" s="22" t="s">
        <v>1027</v>
      </c>
      <c r="E46" s="21" t="s">
        <v>1032</v>
      </c>
      <c r="F46" s="23" t="s">
        <v>1033</v>
      </c>
      <c r="G46" s="13" t="s">
        <v>49</v>
      </c>
      <c r="H46" s="6" t="s">
        <v>6</v>
      </c>
      <c r="I46" s="6" t="s">
        <v>6</v>
      </c>
      <c r="J46" s="6" t="s">
        <v>6</v>
      </c>
      <c r="K46" s="6" t="s">
        <v>6</v>
      </c>
      <c r="L46" s="6" t="s">
        <v>6</v>
      </c>
      <c r="M46" s="6" t="s">
        <v>6</v>
      </c>
      <c r="N46" s="21" t="s">
        <v>69</v>
      </c>
      <c r="O46" s="24"/>
      <c r="P46" s="7"/>
      <c r="R46" s="27" cm="1">
        <f t="array" ref="R46">SUM(IF($H46:$M46='Data validation'!$A$3,0,1)*IF(VLOOKUP($H$1:$M$1,'Instructions and Filtering'!$B$8:$D$13,3,FALSE)='Data validation'!$A$3,0,1))</f>
        <v>6</v>
      </c>
    </row>
    <row r="47" spans="1:18" ht="45" x14ac:dyDescent="0.2">
      <c r="A47" s="21">
        <v>8.6999999999999993</v>
      </c>
      <c r="B47" s="21" t="s">
        <v>1021</v>
      </c>
      <c r="C47" s="21" t="s">
        <v>1022</v>
      </c>
      <c r="D47" s="22" t="s">
        <v>1027</v>
      </c>
      <c r="E47" s="21" t="s">
        <v>1034</v>
      </c>
      <c r="F47" s="23" t="s">
        <v>1035</v>
      </c>
      <c r="G47" s="13" t="s">
        <v>49</v>
      </c>
      <c r="H47" s="6" t="s">
        <v>6</v>
      </c>
      <c r="I47" s="6" t="s">
        <v>6</v>
      </c>
      <c r="J47" s="6" t="s">
        <v>6</v>
      </c>
      <c r="K47" s="6" t="s">
        <v>6</v>
      </c>
      <c r="L47" s="6" t="s">
        <v>6</v>
      </c>
      <c r="M47" s="6" t="s">
        <v>6</v>
      </c>
      <c r="N47" s="21" t="s">
        <v>69</v>
      </c>
      <c r="O47" s="24"/>
      <c r="P47" s="7"/>
      <c r="R47" s="27" cm="1">
        <f t="array" ref="R47">SUM(IF($H47:$M47='Data validation'!$A$3,0,1)*IF(VLOOKUP($H$1:$M$1,'Instructions and Filtering'!$B$8:$D$13,3,FALSE)='Data validation'!$A$3,0,1))</f>
        <v>6</v>
      </c>
    </row>
    <row r="48" spans="1:18" ht="45" x14ac:dyDescent="0.2">
      <c r="A48" s="21">
        <v>8.6999999999999993</v>
      </c>
      <c r="B48" s="21" t="s">
        <v>1021</v>
      </c>
      <c r="C48" s="21" t="s">
        <v>1022</v>
      </c>
      <c r="D48" s="22" t="s">
        <v>1027</v>
      </c>
      <c r="E48" s="21" t="s">
        <v>1036</v>
      </c>
      <c r="F48" s="23" t="s">
        <v>1037</v>
      </c>
      <c r="G48" s="13" t="s">
        <v>14</v>
      </c>
      <c r="H48" s="6" t="s">
        <v>6</v>
      </c>
      <c r="I48" s="6" t="s">
        <v>6</v>
      </c>
      <c r="J48" s="6" t="s">
        <v>6</v>
      </c>
      <c r="K48" s="6" t="s">
        <v>6</v>
      </c>
      <c r="L48" s="6" t="s">
        <v>6</v>
      </c>
      <c r="M48" s="6" t="s">
        <v>6</v>
      </c>
      <c r="N48" s="21" t="s">
        <v>69</v>
      </c>
      <c r="O48" s="24"/>
      <c r="P48" s="7"/>
      <c r="R48" s="27" cm="1">
        <f t="array" ref="R48">SUM(IF($H48:$M48='Data validation'!$A$3,0,1)*IF(VLOOKUP($H$1:$M$1,'Instructions and Filtering'!$B$8:$D$13,3,FALSE)='Data validation'!$A$3,0,1))</f>
        <v>6</v>
      </c>
    </row>
    <row r="49" spans="1:18" ht="45" x14ac:dyDescent="0.2">
      <c r="A49" s="21">
        <v>8.6999999999999993</v>
      </c>
      <c r="B49" s="21" t="s">
        <v>1021</v>
      </c>
      <c r="C49" s="21" t="s">
        <v>1038</v>
      </c>
      <c r="D49" s="22" t="s">
        <v>1039</v>
      </c>
      <c r="E49" s="21" t="s">
        <v>1040</v>
      </c>
      <c r="F49" s="23" t="s">
        <v>1041</v>
      </c>
      <c r="G49" s="13" t="s">
        <v>49</v>
      </c>
      <c r="H49" s="6" t="s">
        <v>6</v>
      </c>
      <c r="I49" s="6" t="s">
        <v>6</v>
      </c>
      <c r="J49" s="6" t="s">
        <v>6</v>
      </c>
      <c r="K49" s="6" t="s">
        <v>6</v>
      </c>
      <c r="L49" s="6" t="s">
        <v>6</v>
      </c>
      <c r="M49" s="6" t="s">
        <v>6</v>
      </c>
      <c r="N49" s="21" t="s">
        <v>69</v>
      </c>
      <c r="O49" s="24"/>
      <c r="P49" s="7"/>
      <c r="R49" s="27" cm="1">
        <f t="array" ref="R49">SUM(IF($H49:$M49='Data validation'!$A$3,0,1)*IF(VLOOKUP($H$1:$M$1,'Instructions and Filtering'!$B$8:$D$13,3,FALSE)='Data validation'!$A$3,0,1))</f>
        <v>6</v>
      </c>
    </row>
    <row r="50" spans="1:18" ht="30" x14ac:dyDescent="0.2">
      <c r="A50" s="21">
        <v>8.6999999999999993</v>
      </c>
      <c r="B50" s="21" t="s">
        <v>1021</v>
      </c>
      <c r="C50" s="21" t="s">
        <v>1042</v>
      </c>
      <c r="D50" s="22" t="s">
        <v>1043</v>
      </c>
      <c r="E50" s="21" t="s">
        <v>1044</v>
      </c>
      <c r="F50" s="23" t="s">
        <v>1045</v>
      </c>
      <c r="G50" s="13" t="s">
        <v>49</v>
      </c>
      <c r="H50" s="6" t="s">
        <v>6</v>
      </c>
      <c r="I50" s="6" t="s">
        <v>6</v>
      </c>
      <c r="J50" s="6" t="s">
        <v>6</v>
      </c>
      <c r="K50" s="6" t="s">
        <v>6</v>
      </c>
      <c r="L50" s="6" t="s">
        <v>6</v>
      </c>
      <c r="M50" s="6" t="s">
        <v>6</v>
      </c>
      <c r="N50" s="21" t="s">
        <v>54</v>
      </c>
      <c r="O50" s="24" t="s">
        <v>1046</v>
      </c>
      <c r="P50" s="7"/>
      <c r="R50" s="27" cm="1">
        <f t="array" ref="R50">SUM(IF($H50:$M50='Data validation'!$A$3,0,1)*IF(VLOOKUP($H$1:$M$1,'Instructions and Filtering'!$B$8:$D$13,3,FALSE)='Data validation'!$A$3,0,1))</f>
        <v>6</v>
      </c>
    </row>
    <row r="51" spans="1:18" ht="45" x14ac:dyDescent="0.2">
      <c r="A51" s="21">
        <v>8.6999999999999993</v>
      </c>
      <c r="B51" s="21" t="s">
        <v>1021</v>
      </c>
      <c r="C51" s="21" t="s">
        <v>1042</v>
      </c>
      <c r="D51" s="22" t="s">
        <v>1043</v>
      </c>
      <c r="E51" s="21" t="s">
        <v>1047</v>
      </c>
      <c r="F51" s="23" t="s">
        <v>1048</v>
      </c>
      <c r="G51" s="13" t="s">
        <v>14</v>
      </c>
      <c r="H51" s="6" t="s">
        <v>6</v>
      </c>
      <c r="I51" s="6" t="s">
        <v>6</v>
      </c>
      <c r="J51" s="6" t="s">
        <v>6</v>
      </c>
      <c r="K51" s="6" t="s">
        <v>6</v>
      </c>
      <c r="L51" s="6" t="s">
        <v>6</v>
      </c>
      <c r="M51" s="6" t="s">
        <v>6</v>
      </c>
      <c r="N51" s="21" t="s">
        <v>69</v>
      </c>
      <c r="O51" s="24"/>
      <c r="P51" s="7"/>
      <c r="R51" s="27" cm="1">
        <f t="array" ref="R51">SUM(IF($H51:$M51='Data validation'!$A$3,0,1)*IF(VLOOKUP($H$1:$M$1,'Instructions and Filtering'!$B$8:$D$13,3,FALSE)='Data validation'!$A$3,0,1))</f>
        <v>6</v>
      </c>
    </row>
    <row r="52" spans="1:18" ht="30" x14ac:dyDescent="0.2">
      <c r="A52" s="21">
        <v>8.6999999999999993</v>
      </c>
      <c r="B52" s="21" t="s">
        <v>1021</v>
      </c>
      <c r="C52" s="21" t="s">
        <v>1042</v>
      </c>
      <c r="D52" s="22" t="s">
        <v>1043</v>
      </c>
      <c r="E52" s="21" t="s">
        <v>1049</v>
      </c>
      <c r="F52" s="23" t="s">
        <v>1050</v>
      </c>
      <c r="G52" s="13" t="s">
        <v>14</v>
      </c>
      <c r="H52" s="6" t="s">
        <v>6</v>
      </c>
      <c r="I52" s="6" t="s">
        <v>6</v>
      </c>
      <c r="J52" s="6" t="s">
        <v>6</v>
      </c>
      <c r="K52" s="6" t="s">
        <v>6</v>
      </c>
      <c r="L52" s="6" t="s">
        <v>6</v>
      </c>
      <c r="M52" s="6" t="s">
        <v>6</v>
      </c>
      <c r="N52" s="21" t="s">
        <v>69</v>
      </c>
      <c r="O52" s="24"/>
      <c r="P52" s="7"/>
      <c r="R52" s="27" cm="1">
        <f t="array" ref="R52">SUM(IF($H52:$M52='Data validation'!$A$3,0,1)*IF(VLOOKUP($H$1:$M$1,'Instructions and Filtering'!$B$8:$D$13,3,FALSE)='Data validation'!$A$3,0,1))</f>
        <v>6</v>
      </c>
    </row>
    <row r="53" spans="1:18" ht="45" x14ac:dyDescent="0.2">
      <c r="A53" s="21">
        <v>8.6999999999999993</v>
      </c>
      <c r="B53" s="21" t="s">
        <v>1021</v>
      </c>
      <c r="C53" s="21" t="s">
        <v>1042</v>
      </c>
      <c r="D53" s="22" t="s">
        <v>1043</v>
      </c>
      <c r="E53" s="21" t="s">
        <v>1051</v>
      </c>
      <c r="F53" s="23" t="s">
        <v>1052</v>
      </c>
      <c r="G53" s="13" t="s">
        <v>14</v>
      </c>
      <c r="H53" s="6" t="s">
        <v>6</v>
      </c>
      <c r="I53" s="6" t="s">
        <v>6</v>
      </c>
      <c r="J53" s="6" t="s">
        <v>6</v>
      </c>
      <c r="K53" s="6" t="s">
        <v>6</v>
      </c>
      <c r="L53" s="6" t="s">
        <v>6</v>
      </c>
      <c r="M53" s="6" t="s">
        <v>6</v>
      </c>
      <c r="N53" s="21" t="s">
        <v>54</v>
      </c>
      <c r="O53" s="24" t="s">
        <v>1046</v>
      </c>
      <c r="P53" s="7"/>
      <c r="R53" s="27" cm="1">
        <f t="array" ref="R53">SUM(IF($H53:$M53='Data validation'!$A$3,0,1)*IF(VLOOKUP($H$1:$M$1,'Instructions and Filtering'!$B$8:$D$13,3,FALSE)='Data validation'!$A$3,0,1))</f>
        <v>6</v>
      </c>
    </row>
  </sheetData>
  <sheetProtection algorithmName="SHA-512" hashValue="XfcRC6JzDH8Hg0FJRKOkDcawQMLxk6fbWF1/MMaydjx3S97UakqkBHjpPODEBUMIapaHLBHHGlW3fQS/q1VKNw==" saltValue="p/vlyRu8wDo4+cEx+8RskQ==" spinCount="100000" sheet="1" objects="1" scenarios="1" autoFilter="0"/>
  <autoFilter ref="G1:N53" xr:uid="{4F18D73E-B41C-4C5D-B89B-AAA395175F6D}"/>
  <conditionalFormatting sqref="A2:P53">
    <cfRule type="expression" dxfId="21" priority="305" stopIfTrue="1">
      <formula>$R2=0</formula>
    </cfRule>
  </conditionalFormatting>
  <dataValidations count="1">
    <dataValidation allowBlank="1" showInputMessage="1" showErrorMessage="1" sqref="E1:E48 E50:E1048576" xr:uid="{35CE25AC-DD28-4FC2-94A7-FD29B3D9D771}"/>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20" id="{A123E922-F90A-48A6-8187-B119ADB654C7}">
            <xm:f>$G2='Data validation'!$A$10</xm:f>
            <x14:dxf>
              <font>
                <color theme="4"/>
              </font>
              <fill>
                <patternFill>
                  <bgColor theme="3" tint="0.89996032593768116"/>
                </patternFill>
              </fill>
            </x14:dxf>
          </x14:cfRule>
          <xm:sqref>A2:G53</xm:sqref>
        </x14:conditionalFormatting>
        <x14:conditionalFormatting xmlns:xm="http://schemas.microsoft.com/office/excel/2006/main">
          <x14:cfRule type="expression" priority="10" stopIfTrue="1" id="{D4963E98-C31A-46AC-BBF7-4EE25F969A82}">
            <xm:f>'Instructions and Filtering'!$D$13='Data validation'!$A$21</xm:f>
            <x14:dxf>
              <font>
                <strike/>
                <color theme="2" tint="-0.499984740745262"/>
              </font>
              <fill>
                <patternFill>
                  <bgColor theme="2" tint="-0.24994659260841701"/>
                </patternFill>
              </fill>
            </x14:dxf>
          </x14:cfRule>
          <x14:cfRule type="expression" priority="11" stopIfTrue="1" id="{EC6C960D-53BF-4656-8A17-1B53C4D75827}">
            <xm:f>VLOOKUP($G2,'Instructions and Filtering'!$C$16:$D$17,2,FALSE)='Data validation'!$A$3</xm:f>
            <x14:dxf>
              <font>
                <strike/>
                <color theme="2" tint="-0.499984740745262"/>
              </font>
              <fill>
                <patternFill>
                  <bgColor theme="2" tint="-0.24994659260841701"/>
                </patternFill>
              </fill>
            </x14:dxf>
          </x14:cfRule>
          <xm:sqref>A2:P53</xm:sqref>
        </x14:conditionalFormatting>
        <x14:conditionalFormatting xmlns:xm="http://schemas.microsoft.com/office/excel/2006/main">
          <x14:cfRule type="cellIs" priority="306" operator="equal" id="{9DF4589A-9CB3-4F2F-889E-CDCAAD5BB226}">
            <xm:f>'Data validation'!$A$2</xm:f>
            <x14:dxf>
              <font>
                <color theme="9" tint="-0.499984740745262"/>
              </font>
              <fill>
                <patternFill>
                  <bgColor theme="9" tint="0.59996337778862885"/>
                </patternFill>
              </fill>
            </x14:dxf>
          </x14:cfRule>
          <x14:cfRule type="cellIs" priority="307" operator="equal" id="{35655C74-A1C7-47F1-AE13-D7A1CC0C4512}">
            <xm:f>'Data validation'!$A$3</xm:f>
            <x14:dxf>
              <font>
                <color rgb="FFFF0000"/>
              </font>
              <fill>
                <patternFill>
                  <bgColor theme="5" tint="0.79998168889431442"/>
                </patternFill>
              </fill>
            </x14:dxf>
          </x14:cfRule>
          <x14:cfRule type="cellIs" priority="318" operator="equal" id="{3F883805-8F13-4E45-8951-09AF9BF74D97}">
            <xm:f>'Data validation'!$A$4</xm:f>
            <x14:dxf>
              <font>
                <color theme="9" tint="-0.499984740745262"/>
              </font>
              <fill>
                <patternFill patternType="darkUp">
                  <fgColor theme="9" tint="0.59996337778862885"/>
                </patternFill>
              </fill>
            </x14:dxf>
          </x14:cfRule>
          <x14:cfRule type="cellIs" priority="319" operator="equal" id="{A39CA20C-3DD8-4E99-BF9D-F5AFD945D035}">
            <xm:f>'Data validation'!$A$5</xm:f>
            <x14:dxf>
              <font>
                <color theme="4"/>
              </font>
              <fill>
                <patternFill patternType="darkUp">
                  <fgColor theme="7" tint="0.79998168889431442"/>
                </patternFill>
              </fill>
            </x14:dxf>
          </x14:cfRule>
          <xm:sqref>H2:M53</xm:sqref>
        </x14:conditionalFormatting>
        <x14:conditionalFormatting xmlns:xm="http://schemas.microsoft.com/office/excel/2006/main">
          <x14:cfRule type="cellIs" priority="333" operator="equal" id="{A8FFDF77-558C-4E7A-8669-8BCE7EB319AC}">
            <xm:f>'Data validation'!$A$14</xm:f>
            <x14:dxf>
              <font>
                <b/>
                <i val="0"/>
                <color rgb="FFFF0000"/>
              </font>
              <fill>
                <patternFill patternType="none">
                  <bgColor auto="1"/>
                </patternFill>
              </fill>
            </x14:dxf>
          </x14:cfRule>
          <x14:cfRule type="cellIs" priority="334" operator="equal" id="{E1C2DAF2-AF8F-4885-978E-BC11AB0F23CB}">
            <xm:f>'Data validation'!$A$15</xm:f>
            <x14:dxf>
              <font>
                <b/>
                <i val="0"/>
                <color theme="5"/>
              </font>
              <fill>
                <patternFill patternType="none">
                  <bgColor auto="1"/>
                </patternFill>
              </fill>
            </x14:dxf>
          </x14:cfRule>
          <x14:cfRule type="cellIs" priority="335" operator="equal" id="{FC08188D-8781-42AE-9B70-170BE8E708F3}">
            <xm:f>'Data validation'!$A$16</xm:f>
            <x14:dxf>
              <font>
                <b val="0"/>
                <i val="0"/>
                <color theme="5"/>
              </font>
            </x14:dxf>
          </x14:cfRule>
          <xm:sqref>N1:N1048576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40BDD88-E4A9-4E5E-A8F4-1496BFB302B6}">
          <x14:formula1>
            <xm:f>'Data validation'!$A$2:$A$5</xm:f>
          </x14:formula1>
          <xm:sqref>H2:M53</xm:sqref>
        </x14:dataValidation>
        <x14:dataValidation type="list" allowBlank="1" showInputMessage="1" showErrorMessage="1" xr:uid="{0B872E8A-431B-4F40-953B-284A357234C4}">
          <x14:formula1>
            <xm:f>'Data validation'!$A$9:$A$10</xm:f>
          </x14:formula1>
          <xm:sqref>G2:G89</xm:sqref>
        </x14:dataValidation>
        <x14:dataValidation type="list" allowBlank="1" showInputMessage="1" showErrorMessage="1" xr:uid="{8D73CB58-100C-4E52-8AEF-5E91EAF2158C}">
          <x14:formula1>
            <xm:f>'Data validation'!$A$14:$A$17</xm:f>
          </x14:formula1>
          <xm:sqref>N2:N69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A5349-BC0C-4E43-91C6-2307A93F6AC3}">
  <sheetPr>
    <tabColor theme="4" tint="0.79998168889431442"/>
  </sheetPr>
  <dimension ref="B2:G8"/>
  <sheetViews>
    <sheetView zoomScale="85" zoomScaleNormal="85" workbookViewId="0">
      <pane ySplit="5" topLeftCell="A6" activePane="bottomLeft" state="frozen"/>
      <selection activeCell="B12" sqref="B12"/>
      <selection pane="bottomLeft" activeCell="F6" sqref="F6"/>
    </sheetView>
  </sheetViews>
  <sheetFormatPr baseColWidth="10" defaultColWidth="9" defaultRowHeight="15" x14ac:dyDescent="0.2"/>
  <cols>
    <col min="1" max="1" width="6" style="2" customWidth="1"/>
    <col min="2" max="2" width="34.33203125" style="4" customWidth="1"/>
    <col min="3" max="3" width="63.6640625" style="3" customWidth="1"/>
    <col min="4" max="4" width="38.83203125" style="2" customWidth="1"/>
    <col min="5" max="5" width="36.1640625" style="2" customWidth="1"/>
    <col min="6" max="6" width="47.83203125" style="2" customWidth="1"/>
    <col min="7" max="7" width="55.1640625" style="2" customWidth="1"/>
    <col min="8" max="16383" width="9" style="2"/>
    <col min="16384" max="16384" width="9" style="2" bestFit="1"/>
  </cols>
  <sheetData>
    <row r="2" spans="2:7" ht="96.75" customHeight="1" x14ac:dyDescent="0.3">
      <c r="B2" s="87" t="s">
        <v>1053</v>
      </c>
      <c r="C2" s="87"/>
      <c r="D2" s="87"/>
      <c r="E2" s="87"/>
      <c r="F2" s="87"/>
      <c r="G2" s="87"/>
    </row>
    <row r="3" spans="2:7" ht="45" customHeight="1" x14ac:dyDescent="0.2">
      <c r="B3" s="88" t="s">
        <v>1054</v>
      </c>
      <c r="C3" s="88"/>
      <c r="D3" s="88"/>
      <c r="E3" s="88"/>
      <c r="F3" s="88"/>
      <c r="G3" s="68"/>
    </row>
    <row r="4" spans="2:7" ht="16" x14ac:dyDescent="0.2">
      <c r="B4" s="38"/>
      <c r="C4" s="29"/>
      <c r="D4" s="58"/>
      <c r="E4" s="58"/>
      <c r="F4" s="58"/>
      <c r="G4" s="58"/>
    </row>
    <row r="5" spans="2:7" s="1" customFormat="1" ht="34" x14ac:dyDescent="0.2">
      <c r="B5" s="57" t="s">
        <v>1055</v>
      </c>
      <c r="C5" s="57" t="s">
        <v>1056</v>
      </c>
      <c r="D5" s="57" t="s">
        <v>1057</v>
      </c>
      <c r="E5" s="57" t="s">
        <v>1058</v>
      </c>
      <c r="F5" s="57" t="s">
        <v>1059</v>
      </c>
    </row>
    <row r="6" spans="2:7" s="1" customFormat="1" ht="117.75" customHeight="1" x14ac:dyDescent="0.2">
      <c r="B6" s="69" t="s">
        <v>1060</v>
      </c>
      <c r="C6" s="54" t="s">
        <v>1061</v>
      </c>
      <c r="D6" s="55" t="s">
        <v>1078</v>
      </c>
      <c r="E6" s="55" t="s">
        <v>1062</v>
      </c>
      <c r="F6" s="56" t="s">
        <v>1063</v>
      </c>
    </row>
    <row r="7" spans="2:7" s="1" customFormat="1" ht="92.25" customHeight="1" x14ac:dyDescent="0.2">
      <c r="B7" s="69" t="s">
        <v>1064</v>
      </c>
      <c r="C7" s="54" t="s">
        <v>1065</v>
      </c>
      <c r="D7" s="55" t="s">
        <v>1066</v>
      </c>
      <c r="E7" s="55" t="s">
        <v>1062</v>
      </c>
      <c r="F7" s="56" t="s">
        <v>1067</v>
      </c>
    </row>
    <row r="8" spans="2:7" s="1" customFormat="1" ht="176.25" customHeight="1" x14ac:dyDescent="0.2">
      <c r="B8" s="69" t="s">
        <v>1068</v>
      </c>
      <c r="C8" s="54" t="s">
        <v>1069</v>
      </c>
      <c r="D8" s="54" t="s">
        <v>1070</v>
      </c>
      <c r="E8" s="55" t="s">
        <v>1062</v>
      </c>
      <c r="F8" s="56" t="s">
        <v>1071</v>
      </c>
    </row>
  </sheetData>
  <sheetProtection algorithmName="SHA-512" hashValue="I2zDvB5oorx1VkPKsTZidV8IQEE3d/fx0RSkPwMON7MOP8+tjUukdfG4BgxzffDJp/WcvemLIKQgT6SGuYWexg==" saltValue="W91UzFA2VZwE0WqP8yrz9Q==" spinCount="100000" sheet="1" objects="1" scenarios="1"/>
  <mergeCells count="2">
    <mergeCell ref="B2:G2"/>
    <mergeCell ref="B3:F3"/>
  </mergeCells>
  <conditionalFormatting sqref="B6:E8 B5:F5">
    <cfRule type="cellIs" dxfId="13" priority="161" operator="equal">
      <formula>#REF!</formula>
    </cfRule>
  </conditionalFormatting>
  <conditionalFormatting sqref="B5:F5 B6:E8">
    <cfRule type="cellIs" dxfId="12" priority="162" operator="equal">
      <formula>#REF!</formula>
    </cfRule>
    <cfRule type="cellIs" dxfId="11" priority="163" operator="equal">
      <formula>"N/A"</formula>
    </cfRule>
    <cfRule type="cellIs" dxfId="10" priority="167" operator="equal">
      <formula>#REF!</formula>
    </cfRule>
  </conditionalFormatting>
  <conditionalFormatting sqref="B5:F8">
    <cfRule type="cellIs" dxfId="9" priority="176" operator="equal">
      <formula>#REF!</formula>
    </cfRule>
  </conditionalFormatting>
  <conditionalFormatting sqref="D6:E7">
    <cfRule type="expression" dxfId="8" priority="169">
      <formula>#REF!=#REF!</formula>
    </cfRule>
  </conditionalFormatting>
  <conditionalFormatting sqref="E8">
    <cfRule type="expression" dxfId="7" priority="1">
      <formula>#REF!=#REF!</formula>
    </cfRule>
  </conditionalFormatting>
  <conditionalFormatting sqref="E8:F8 F6:F7">
    <cfRule type="cellIs" dxfId="6" priority="170" operator="equal">
      <formula>#REF!</formula>
    </cfRule>
  </conditionalFormatting>
  <conditionalFormatting sqref="F6:F7 E8:F8">
    <cfRule type="cellIs" dxfId="5" priority="171" operator="equal">
      <formula>#REF!</formula>
    </cfRule>
    <cfRule type="cellIs" dxfId="4" priority="172" operator="equal">
      <formula>#REF!</formula>
    </cfRule>
    <cfRule type="cellIs" dxfId="3" priority="173" operator="equal">
      <formula>#REF!</formula>
    </cfRule>
    <cfRule type="cellIs" dxfId="2" priority="174" operator="equal">
      <formula>#REF!</formula>
    </cfRule>
    <cfRule type="cellIs" dxfId="1" priority="175" operator="equal">
      <formula>#REF!</formula>
    </cfRule>
    <cfRule type="cellIs" dxfId="0" priority="177" operator="equal">
      <formula>"N/A"</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09B1F8-8042-4AE2-B267-78A7C43D8064}">
  <sheetPr>
    <tabColor theme="2"/>
  </sheetPr>
  <dimension ref="A1:B22"/>
  <sheetViews>
    <sheetView workbookViewId="0">
      <selection activeCell="B14" sqref="B14"/>
    </sheetView>
  </sheetViews>
  <sheetFormatPr baseColWidth="10" defaultColWidth="8.83203125" defaultRowHeight="15" x14ac:dyDescent="0.2"/>
  <cols>
    <col min="1" max="1" width="26.6640625" bestFit="1" customWidth="1"/>
    <col min="2" max="2" width="14.83203125" bestFit="1" customWidth="1"/>
    <col min="3" max="3" width="12.6640625" bestFit="1" customWidth="1"/>
  </cols>
  <sheetData>
    <row r="1" spans="1:2" x14ac:dyDescent="0.2">
      <c r="A1" s="14" t="s">
        <v>1072</v>
      </c>
    </row>
    <row r="2" spans="1:2" x14ac:dyDescent="0.2">
      <c r="A2" s="15" t="s">
        <v>6</v>
      </c>
      <c r="B2">
        <v>1</v>
      </c>
    </row>
    <row r="3" spans="1:2" x14ac:dyDescent="0.2">
      <c r="A3" s="15" t="s">
        <v>3</v>
      </c>
      <c r="B3">
        <v>0</v>
      </c>
    </row>
    <row r="4" spans="1:2" x14ac:dyDescent="0.2">
      <c r="A4" s="15" t="s">
        <v>117</v>
      </c>
    </row>
    <row r="5" spans="1:2" x14ac:dyDescent="0.2">
      <c r="A5" s="15" t="s">
        <v>196</v>
      </c>
    </row>
    <row r="8" spans="1:2" x14ac:dyDescent="0.2">
      <c r="A8" s="14" t="s">
        <v>1073</v>
      </c>
    </row>
    <row r="9" spans="1:2" x14ac:dyDescent="0.2">
      <c r="A9" s="15" t="s">
        <v>49</v>
      </c>
    </row>
    <row r="10" spans="1:2" x14ac:dyDescent="0.2">
      <c r="A10" s="15" t="s">
        <v>14</v>
      </c>
    </row>
    <row r="13" spans="1:2" x14ac:dyDescent="0.2">
      <c r="A13" s="14" t="s">
        <v>1074</v>
      </c>
    </row>
    <row r="14" spans="1:2" x14ac:dyDescent="0.2">
      <c r="A14" s="15" t="s">
        <v>69</v>
      </c>
    </row>
    <row r="15" spans="1:2" x14ac:dyDescent="0.2">
      <c r="A15" s="15" t="s">
        <v>125</v>
      </c>
    </row>
    <row r="16" spans="1:2" x14ac:dyDescent="0.2">
      <c r="A16" s="15" t="s">
        <v>54</v>
      </c>
    </row>
    <row r="17" spans="1:1" x14ac:dyDescent="0.2">
      <c r="A17" s="15" t="s">
        <v>50</v>
      </c>
    </row>
    <row r="18" spans="1:1" x14ac:dyDescent="0.2">
      <c r="A18" s="59"/>
    </row>
    <row r="19" spans="1:1" x14ac:dyDescent="0.2">
      <c r="A19" s="14" t="s">
        <v>1075</v>
      </c>
    </row>
    <row r="20" spans="1:1" x14ac:dyDescent="0.2">
      <c r="A20" s="15" t="s">
        <v>3</v>
      </c>
    </row>
    <row r="21" spans="1:1" x14ac:dyDescent="0.2">
      <c r="A21" s="15" t="s">
        <v>1076</v>
      </c>
    </row>
    <row r="22" spans="1:1" x14ac:dyDescent="0.2">
      <c r="A22" s="15" t="s">
        <v>1077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D2A9-1A21-411E-B84F-253C1883BFBB}">
  <sheetPr>
    <tabColor rgb="FFFFFF00"/>
  </sheetPr>
  <dimension ref="D3:L13"/>
  <sheetViews>
    <sheetView workbookViewId="0">
      <selection activeCell="F26" sqref="F26"/>
    </sheetView>
  </sheetViews>
  <sheetFormatPr baseColWidth="10" defaultColWidth="8.83203125" defaultRowHeight="15" x14ac:dyDescent="0.2"/>
  <cols>
    <col min="4" max="4" width="22.33203125" customWidth="1"/>
    <col min="5" max="5" width="12.6640625" bestFit="1" customWidth="1"/>
    <col min="6" max="6" width="11.6640625" customWidth="1"/>
    <col min="7" max="7" width="8.6640625" customWidth="1"/>
    <col min="8" max="8" width="14.1640625" customWidth="1"/>
    <col min="9" max="9" width="13.83203125" customWidth="1"/>
    <col min="10" max="10" width="11" customWidth="1"/>
    <col min="11" max="11" width="14.33203125" customWidth="1"/>
    <col min="12" max="12" width="12.33203125" customWidth="1"/>
  </cols>
  <sheetData>
    <row r="3" spans="4:12" ht="16" thickBot="1" x14ac:dyDescent="0.25"/>
    <row r="4" spans="4:12" x14ac:dyDescent="0.2">
      <c r="F4" s="40"/>
      <c r="G4" s="85" t="s">
        <v>13</v>
      </c>
      <c r="H4" s="85"/>
      <c r="I4" s="85"/>
      <c r="J4" s="85"/>
      <c r="K4" s="86"/>
      <c r="L4" s="41" t="s">
        <v>14</v>
      </c>
    </row>
    <row r="5" spans="4:12" x14ac:dyDescent="0.2">
      <c r="E5" t="s">
        <v>15</v>
      </c>
      <c r="F5" s="42" t="s">
        <v>16</v>
      </c>
      <c r="G5" s="43" t="str">
        <f>'Data validation'!$A$17</f>
        <v>Existing</v>
      </c>
      <c r="H5" s="44" t="str">
        <f>'Data validation'!$A$16</f>
        <v>Minor change</v>
      </c>
      <c r="I5" s="44" t="str">
        <f>'Data validation'!$A$15</f>
        <v>Major change</v>
      </c>
      <c r="J5" s="44" t="str">
        <f>'Data validation'!$A$14</f>
        <v>NEW</v>
      </c>
      <c r="K5" s="45" t="s">
        <v>17</v>
      </c>
      <c r="L5" s="42"/>
    </row>
    <row r="6" spans="4:12" x14ac:dyDescent="0.2">
      <c r="D6" t="s">
        <v>18</v>
      </c>
      <c r="E6">
        <v>9</v>
      </c>
      <c r="F6" s="42">
        <v>27</v>
      </c>
      <c r="G6" s="43">
        <f>COUNTIF('1. Governance'!N2:N28,G$5)</f>
        <v>12</v>
      </c>
      <c r="H6" s="44">
        <f>COUNTIF('1. Governance'!N2:N28,"Minor change")</f>
        <v>5</v>
      </c>
      <c r="I6" s="44">
        <f>COUNTIF('1. Governance'!N2:N28,"Major change")</f>
        <v>2</v>
      </c>
      <c r="J6" s="44">
        <f>COUNTIF('1. Governance'!N2:N28,"New")</f>
        <v>8</v>
      </c>
      <c r="K6" s="46">
        <f>SUM(I6:J6)/(SUM(G6:J6))</f>
        <v>0.37037037037037035</v>
      </c>
      <c r="L6" s="42" t="s">
        <v>19</v>
      </c>
    </row>
    <row r="7" spans="4:12" x14ac:dyDescent="0.2">
      <c r="D7" t="s">
        <v>20</v>
      </c>
      <c r="E7">
        <v>8</v>
      </c>
      <c r="F7" s="42">
        <v>21</v>
      </c>
      <c r="G7" s="43">
        <f>COUNTIF('2. Management Systems'!N2:N23, "Existing")</f>
        <v>5</v>
      </c>
      <c r="H7" s="44">
        <f>COUNTIF('2. Management Systems'!N2:N23, "Minor change")</f>
        <v>9</v>
      </c>
      <c r="I7" s="44">
        <f>COUNTIF('2. Management Systems'!N2:N23, "Major change")</f>
        <v>1</v>
      </c>
      <c r="J7" s="44">
        <f>COUNTIF('2. Management Systems'!N2:N23, "New")</f>
        <v>7</v>
      </c>
      <c r="K7" s="46">
        <f>SUM(I7:J7)/(SUM(G7:J7))</f>
        <v>0.36363636363636365</v>
      </c>
      <c r="L7" s="42" t="s">
        <v>19</v>
      </c>
    </row>
    <row r="8" spans="4:12" x14ac:dyDescent="0.2">
      <c r="D8" t="s">
        <v>21</v>
      </c>
      <c r="E8">
        <v>7</v>
      </c>
      <c r="F8" s="42"/>
      <c r="G8" s="43"/>
      <c r="H8" s="44"/>
      <c r="I8" s="44"/>
      <c r="J8" s="44"/>
      <c r="K8" s="45"/>
      <c r="L8" s="42"/>
    </row>
    <row r="9" spans="4:12" x14ac:dyDescent="0.2">
      <c r="D9" t="s">
        <v>22</v>
      </c>
      <c r="E9">
        <v>10</v>
      </c>
      <c r="F9" s="42">
        <v>18</v>
      </c>
      <c r="G9" s="43">
        <v>0</v>
      </c>
      <c r="H9" s="44">
        <v>8</v>
      </c>
      <c r="I9" s="44">
        <v>1</v>
      </c>
      <c r="J9" s="44">
        <v>9</v>
      </c>
      <c r="K9" s="46">
        <f>SUM(I9:J9)/(SUM(G9:J9))</f>
        <v>0.55555555555555558</v>
      </c>
      <c r="L9" s="42">
        <v>11</v>
      </c>
    </row>
    <row r="10" spans="4:12" x14ac:dyDescent="0.2">
      <c r="D10" t="s">
        <v>23</v>
      </c>
      <c r="E10">
        <v>22</v>
      </c>
      <c r="F10" s="42">
        <v>42</v>
      </c>
      <c r="G10" s="43">
        <v>15</v>
      </c>
      <c r="H10" s="44">
        <v>14</v>
      </c>
      <c r="I10" s="44">
        <v>2</v>
      </c>
      <c r="J10" s="44">
        <v>11</v>
      </c>
      <c r="K10" s="46">
        <f>SUM(I10:J10)/(SUM(G10:J10))</f>
        <v>0.30952380952380953</v>
      </c>
      <c r="L10" s="42">
        <v>23</v>
      </c>
    </row>
    <row r="11" spans="4:12" x14ac:dyDescent="0.2">
      <c r="D11" t="s">
        <v>24</v>
      </c>
      <c r="E11">
        <v>13</v>
      </c>
      <c r="F11" s="42"/>
      <c r="G11" s="43"/>
      <c r="H11" s="44"/>
      <c r="I11" s="44"/>
      <c r="J11" s="44"/>
      <c r="K11" s="45"/>
      <c r="L11" s="42"/>
    </row>
    <row r="12" spans="4:12" x14ac:dyDescent="0.2">
      <c r="D12" t="s">
        <v>25</v>
      </c>
      <c r="F12" s="42"/>
      <c r="G12" s="43"/>
      <c r="H12" s="44"/>
      <c r="I12" s="44"/>
      <c r="J12" s="44"/>
      <c r="K12" s="45"/>
      <c r="L12" s="42"/>
    </row>
    <row r="13" spans="4:12" ht="16" thickBot="1" x14ac:dyDescent="0.25">
      <c r="D13" t="s">
        <v>26</v>
      </c>
      <c r="E13">
        <v>13</v>
      </c>
      <c r="F13" s="47">
        <v>36</v>
      </c>
      <c r="G13" s="48">
        <v>8</v>
      </c>
      <c r="H13" s="49">
        <v>11</v>
      </c>
      <c r="I13" s="49">
        <v>0</v>
      </c>
      <c r="J13" s="49">
        <v>17</v>
      </c>
      <c r="K13" s="50">
        <f>SUM(I13:J13)/(SUM(G13:J13))</f>
        <v>0.47222222222222221</v>
      </c>
      <c r="L13" s="47">
        <v>16</v>
      </c>
    </row>
  </sheetData>
  <mergeCells count="1">
    <mergeCell ref="G4:K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AE69E-5EEB-4FC7-9277-B56B4E13CFF3}">
  <sheetPr>
    <tabColor theme="2"/>
  </sheetPr>
  <dimension ref="A1:BE28"/>
  <sheetViews>
    <sheetView showGridLines="0" zoomScale="110" zoomScaleNormal="110" workbookViewId="0">
      <pane ySplit="1" topLeftCell="A19" activePane="bottomLeft" state="frozen"/>
      <selection activeCell="B2" sqref="B2:G2"/>
      <selection pane="bottomLeft" activeCell="D23" sqref="D23"/>
    </sheetView>
  </sheetViews>
  <sheetFormatPr baseColWidth="10" defaultColWidth="9" defaultRowHeight="14" x14ac:dyDescent="0.2"/>
  <cols>
    <col min="1" max="1" width="10.33203125" style="75" customWidth="1"/>
    <col min="2" max="2" width="18.83203125" style="20" customWidth="1"/>
    <col min="3" max="3" width="10" style="20" customWidth="1"/>
    <col min="4" max="4" width="40.33203125" style="20" customWidth="1"/>
    <col min="5" max="5" width="12.33203125" style="20" customWidth="1"/>
    <col min="6" max="6" width="69.1640625" style="20" customWidth="1"/>
    <col min="7" max="7" width="14" style="29" customWidth="1"/>
    <col min="8" max="8" width="11.6640625" style="20" customWidth="1"/>
    <col min="9" max="9" width="11.83203125" style="20" customWidth="1"/>
    <col min="10" max="13" width="12.6640625" style="20" customWidth="1"/>
    <col min="14" max="14" width="11" style="20" customWidth="1"/>
    <col min="15" max="15" width="14.1640625" style="20" customWidth="1"/>
    <col min="16" max="16" width="39.1640625" style="20" customWidth="1"/>
    <col min="17" max="17" width="9" style="26"/>
    <col min="18" max="18" width="0" style="26" hidden="1" customWidth="1"/>
    <col min="19" max="25" width="9" style="20"/>
    <col min="26" max="57" width="9" style="74"/>
    <col min="58" max="16384" width="9" style="20"/>
  </cols>
  <sheetData>
    <row r="1" spans="1:18" s="20" customFormat="1" ht="45" x14ac:dyDescent="0.2">
      <c r="A1" s="16" t="s">
        <v>27</v>
      </c>
      <c r="B1" s="16" t="s">
        <v>28</v>
      </c>
      <c r="C1" s="16" t="s">
        <v>29</v>
      </c>
      <c r="D1" s="16" t="s">
        <v>30</v>
      </c>
      <c r="E1" s="16" t="s">
        <v>31</v>
      </c>
      <c r="F1" s="16" t="s">
        <v>32</v>
      </c>
      <c r="G1" s="71" t="s">
        <v>33</v>
      </c>
      <c r="H1" s="72" t="s">
        <v>34</v>
      </c>
      <c r="I1" s="72" t="s">
        <v>35</v>
      </c>
      <c r="J1" s="72" t="s">
        <v>36</v>
      </c>
      <c r="K1" s="72" t="s">
        <v>37</v>
      </c>
      <c r="L1" s="72" t="s">
        <v>38</v>
      </c>
      <c r="M1" s="72" t="s">
        <v>39</v>
      </c>
      <c r="N1" s="72" t="s">
        <v>40</v>
      </c>
      <c r="O1" s="16" t="s">
        <v>41</v>
      </c>
      <c r="P1" s="18" t="s">
        <v>42</v>
      </c>
    </row>
    <row r="2" spans="1:18" s="26" customFormat="1" ht="30" x14ac:dyDescent="0.2">
      <c r="A2" s="21" t="s">
        <v>43</v>
      </c>
      <c r="B2" s="21" t="s">
        <v>44</v>
      </c>
      <c r="C2" s="21" t="s">
        <v>45</v>
      </c>
      <c r="D2" s="22" t="s">
        <v>46</v>
      </c>
      <c r="E2" s="21" t="s">
        <v>47</v>
      </c>
      <c r="F2" s="23" t="s">
        <v>48</v>
      </c>
      <c r="G2" s="13" t="s">
        <v>49</v>
      </c>
      <c r="H2" s="6" t="s">
        <v>6</v>
      </c>
      <c r="I2" s="6" t="s">
        <v>6</v>
      </c>
      <c r="J2" s="6" t="s">
        <v>6</v>
      </c>
      <c r="K2" s="6" t="s">
        <v>6</v>
      </c>
      <c r="L2" s="6" t="s">
        <v>6</v>
      </c>
      <c r="M2" s="6" t="s">
        <v>6</v>
      </c>
      <c r="N2" s="21" t="s">
        <v>50</v>
      </c>
      <c r="O2" s="24" t="s">
        <v>51</v>
      </c>
      <c r="P2" s="7"/>
      <c r="R2" s="27" cm="1">
        <f t="array" ref="R2">SUM(IF($H2:$M2='Data validation'!$A$3,0,1)*IF(VLOOKUP($H$1:$M$1,'Instructions and Filtering'!$B$8:$D$13,3,FALSE)='Data validation'!$A$3,0,1))</f>
        <v>6</v>
      </c>
    </row>
    <row r="3" spans="1:18" s="26" customFormat="1" ht="30" x14ac:dyDescent="0.2">
      <c r="A3" s="21" t="s">
        <v>43</v>
      </c>
      <c r="B3" s="21" t="s">
        <v>44</v>
      </c>
      <c r="C3" s="21" t="s">
        <v>45</v>
      </c>
      <c r="D3" s="25" t="s">
        <v>46</v>
      </c>
      <c r="E3" s="21" t="s">
        <v>52</v>
      </c>
      <c r="F3" s="22" t="s">
        <v>53</v>
      </c>
      <c r="G3" s="13" t="s">
        <v>49</v>
      </c>
      <c r="H3" s="6" t="s">
        <v>6</v>
      </c>
      <c r="I3" s="6" t="s">
        <v>6</v>
      </c>
      <c r="J3" s="6" t="s">
        <v>6</v>
      </c>
      <c r="K3" s="6" t="s">
        <v>6</v>
      </c>
      <c r="L3" s="6" t="s">
        <v>6</v>
      </c>
      <c r="M3" s="6" t="s">
        <v>6</v>
      </c>
      <c r="N3" s="21" t="s">
        <v>54</v>
      </c>
      <c r="O3" s="24" t="s">
        <v>51</v>
      </c>
      <c r="P3" s="7"/>
      <c r="R3" s="27" cm="1">
        <f t="array" ref="R3">SUM(IF($H3:$M3='Data validation'!$A$3,0,1)*IF(VLOOKUP($H$1:$M$1,'Instructions and Filtering'!$B$8:$D$13,3,FALSE)='Data validation'!$A$3,0,1))</f>
        <v>6</v>
      </c>
    </row>
    <row r="4" spans="1:18" s="26" customFormat="1" ht="45" x14ac:dyDescent="0.2">
      <c r="A4" s="21" t="s">
        <v>43</v>
      </c>
      <c r="B4" s="21" t="s">
        <v>44</v>
      </c>
      <c r="C4" s="21" t="s">
        <v>55</v>
      </c>
      <c r="D4" s="25" t="s">
        <v>56</v>
      </c>
      <c r="E4" s="21" t="s">
        <v>57</v>
      </c>
      <c r="F4" s="23" t="s">
        <v>58</v>
      </c>
      <c r="G4" s="13" t="s">
        <v>49</v>
      </c>
      <c r="H4" s="6" t="s">
        <v>6</v>
      </c>
      <c r="I4" s="6" t="s">
        <v>6</v>
      </c>
      <c r="J4" s="6" t="s">
        <v>6</v>
      </c>
      <c r="K4" s="6" t="s">
        <v>6</v>
      </c>
      <c r="L4" s="6" t="s">
        <v>6</v>
      </c>
      <c r="M4" s="6" t="s">
        <v>6</v>
      </c>
      <c r="N4" s="21" t="s">
        <v>50</v>
      </c>
      <c r="O4" s="24" t="s">
        <v>43</v>
      </c>
      <c r="P4" s="7"/>
      <c r="R4" s="27" cm="1">
        <f t="array" ref="R4">SUM(IF($H4:$M4='Data validation'!$A$3,0,1)*IF(VLOOKUP($H$1:$M$1,'Instructions and Filtering'!$B$8:$D$13,3,FALSE)='Data validation'!$A$3,0,1))</f>
        <v>6</v>
      </c>
    </row>
    <row r="5" spans="1:18" s="26" customFormat="1" ht="30" x14ac:dyDescent="0.2">
      <c r="A5" s="21" t="s">
        <v>43</v>
      </c>
      <c r="B5" s="21" t="s">
        <v>44</v>
      </c>
      <c r="C5" s="21" t="s">
        <v>55</v>
      </c>
      <c r="D5" s="25" t="s">
        <v>56</v>
      </c>
      <c r="E5" s="21" t="s">
        <v>59</v>
      </c>
      <c r="F5" s="23" t="s">
        <v>60</v>
      </c>
      <c r="G5" s="13" t="s">
        <v>49</v>
      </c>
      <c r="H5" s="6" t="s">
        <v>6</v>
      </c>
      <c r="I5" s="6" t="s">
        <v>6</v>
      </c>
      <c r="J5" s="6" t="s">
        <v>6</v>
      </c>
      <c r="K5" s="6" t="s">
        <v>6</v>
      </c>
      <c r="L5" s="6" t="s">
        <v>6</v>
      </c>
      <c r="M5" s="6" t="s">
        <v>6</v>
      </c>
      <c r="N5" s="21" t="s">
        <v>50</v>
      </c>
      <c r="O5" s="24" t="s">
        <v>61</v>
      </c>
      <c r="P5" s="7"/>
      <c r="R5" s="27" cm="1">
        <f t="array" ref="R5">SUM(IF($H5:$M5='Data validation'!$A$3,0,1)*IF(VLOOKUP($H$1:$M$1,'Instructions and Filtering'!$B$8:$D$13,3,FALSE)='Data validation'!$A$3,0,1))</f>
        <v>6</v>
      </c>
    </row>
    <row r="6" spans="1:18" s="26" customFormat="1" ht="90" x14ac:dyDescent="0.2">
      <c r="A6" s="21" t="s">
        <v>43</v>
      </c>
      <c r="B6" s="21" t="s">
        <v>44</v>
      </c>
      <c r="C6" s="21" t="s">
        <v>62</v>
      </c>
      <c r="D6" s="25" t="s">
        <v>63</v>
      </c>
      <c r="E6" s="21" t="s">
        <v>64</v>
      </c>
      <c r="F6" s="23" t="s">
        <v>65</v>
      </c>
      <c r="G6" s="13" t="s">
        <v>49</v>
      </c>
      <c r="H6" s="6" t="s">
        <v>6</v>
      </c>
      <c r="I6" s="6" t="s">
        <v>6</v>
      </c>
      <c r="J6" s="6" t="s">
        <v>6</v>
      </c>
      <c r="K6" s="6" t="s">
        <v>6</v>
      </c>
      <c r="L6" s="6" t="s">
        <v>6</v>
      </c>
      <c r="M6" s="6" t="s">
        <v>6</v>
      </c>
      <c r="N6" s="21" t="s">
        <v>54</v>
      </c>
      <c r="O6" s="24" t="s">
        <v>66</v>
      </c>
      <c r="P6" s="7"/>
      <c r="R6" s="27" cm="1">
        <f t="array" ref="R6">SUM(IF($H6:$M6='Data validation'!$A$3,0,1)*IF(VLOOKUP($H$1:$M$1,'Instructions and Filtering'!$B$8:$D$13,3,FALSE)='Data validation'!$A$3,0,1))</f>
        <v>6</v>
      </c>
    </row>
    <row r="7" spans="1:18" s="26" customFormat="1" ht="30" x14ac:dyDescent="0.2">
      <c r="A7" s="21" t="s">
        <v>43</v>
      </c>
      <c r="B7" s="21" t="s">
        <v>44</v>
      </c>
      <c r="C7" s="21" t="s">
        <v>62</v>
      </c>
      <c r="D7" s="25" t="s">
        <v>63</v>
      </c>
      <c r="E7" s="21" t="s">
        <v>67</v>
      </c>
      <c r="F7" s="23" t="s">
        <v>68</v>
      </c>
      <c r="G7" s="13" t="s">
        <v>49</v>
      </c>
      <c r="H7" s="6" t="s">
        <v>6</v>
      </c>
      <c r="I7" s="6" t="s">
        <v>6</v>
      </c>
      <c r="J7" s="6" t="s">
        <v>6</v>
      </c>
      <c r="K7" s="6" t="s">
        <v>6</v>
      </c>
      <c r="L7" s="6" t="s">
        <v>6</v>
      </c>
      <c r="M7" s="6" t="s">
        <v>6</v>
      </c>
      <c r="N7" s="21" t="s">
        <v>69</v>
      </c>
      <c r="O7" s="24"/>
      <c r="P7" s="7"/>
      <c r="R7" s="27" cm="1">
        <f t="array" ref="R7">SUM(IF($H7:$M7='Data validation'!$A$3,0,1)*IF(VLOOKUP($H$1:$M$1,'Instructions and Filtering'!$B$8:$D$13,3,FALSE)='Data validation'!$A$3,0,1))</f>
        <v>6</v>
      </c>
    </row>
    <row r="8" spans="1:18" s="20" customFormat="1" ht="45" x14ac:dyDescent="0.2">
      <c r="A8" s="21" t="s">
        <v>43</v>
      </c>
      <c r="B8" s="21" t="s">
        <v>44</v>
      </c>
      <c r="C8" s="21" t="s">
        <v>62</v>
      </c>
      <c r="D8" s="22" t="s">
        <v>63</v>
      </c>
      <c r="E8" s="21" t="s">
        <v>70</v>
      </c>
      <c r="F8" s="23" t="s">
        <v>71</v>
      </c>
      <c r="G8" s="13" t="s">
        <v>49</v>
      </c>
      <c r="H8" s="6" t="s">
        <v>6</v>
      </c>
      <c r="I8" s="6" t="s">
        <v>6</v>
      </c>
      <c r="J8" s="6" t="s">
        <v>6</v>
      </c>
      <c r="K8" s="6" t="s">
        <v>6</v>
      </c>
      <c r="L8" s="6" t="s">
        <v>6</v>
      </c>
      <c r="M8" s="6" t="s">
        <v>6</v>
      </c>
      <c r="N8" s="21" t="s">
        <v>69</v>
      </c>
      <c r="O8" s="24"/>
      <c r="P8" s="7"/>
      <c r="Q8" s="26"/>
      <c r="R8" s="27" cm="1">
        <f t="array" ref="R8">SUM(IF($H8:$M8='Data validation'!$A$3,0,1)*IF(VLOOKUP($H$1:$M$1,'Instructions and Filtering'!$B$8:$D$13,3,FALSE)='Data validation'!$A$3,0,1))</f>
        <v>6</v>
      </c>
    </row>
    <row r="9" spans="1:18" s="20" customFormat="1" ht="30" x14ac:dyDescent="0.2">
      <c r="A9" s="21" t="s">
        <v>43</v>
      </c>
      <c r="B9" s="21" t="s">
        <v>44</v>
      </c>
      <c r="C9" s="21" t="s">
        <v>72</v>
      </c>
      <c r="D9" s="22" t="s">
        <v>73</v>
      </c>
      <c r="E9" s="21" t="s">
        <v>74</v>
      </c>
      <c r="F9" s="23" t="s">
        <v>75</v>
      </c>
      <c r="G9" s="13" t="s">
        <v>49</v>
      </c>
      <c r="H9" s="6" t="s">
        <v>6</v>
      </c>
      <c r="I9" s="6" t="s">
        <v>6</v>
      </c>
      <c r="J9" s="6" t="s">
        <v>6</v>
      </c>
      <c r="K9" s="6" t="s">
        <v>6</v>
      </c>
      <c r="L9" s="6" t="s">
        <v>6</v>
      </c>
      <c r="M9" s="6" t="s">
        <v>6</v>
      </c>
      <c r="N9" s="21" t="s">
        <v>50</v>
      </c>
      <c r="O9" s="24" t="s">
        <v>76</v>
      </c>
      <c r="P9" s="7"/>
      <c r="Q9" s="26"/>
      <c r="R9" s="27" cm="1">
        <f t="array" ref="R9">SUM(IF($H9:$M9='Data validation'!$A$3,0,1)*IF(VLOOKUP($H$1:$M$1,'Instructions and Filtering'!$B$8:$D$13,3,FALSE)='Data validation'!$A$3,0,1))</f>
        <v>6</v>
      </c>
    </row>
    <row r="10" spans="1:18" s="20" customFormat="1" ht="30" x14ac:dyDescent="0.2">
      <c r="A10" s="21" t="s">
        <v>43</v>
      </c>
      <c r="B10" s="21" t="s">
        <v>44</v>
      </c>
      <c r="C10" s="21" t="s">
        <v>72</v>
      </c>
      <c r="D10" s="22" t="s">
        <v>73</v>
      </c>
      <c r="E10" s="21" t="s">
        <v>77</v>
      </c>
      <c r="F10" s="23" t="s">
        <v>78</v>
      </c>
      <c r="G10" s="13" t="s">
        <v>49</v>
      </c>
      <c r="H10" s="6" t="s">
        <v>6</v>
      </c>
      <c r="I10" s="6" t="s">
        <v>6</v>
      </c>
      <c r="J10" s="6" t="s">
        <v>6</v>
      </c>
      <c r="K10" s="6" t="s">
        <v>6</v>
      </c>
      <c r="L10" s="6" t="s">
        <v>6</v>
      </c>
      <c r="M10" s="6" t="s">
        <v>6</v>
      </c>
      <c r="N10" s="21" t="s">
        <v>50</v>
      </c>
      <c r="O10" s="24" t="s">
        <v>76</v>
      </c>
      <c r="P10" s="7"/>
      <c r="Q10" s="26"/>
      <c r="R10" s="27" cm="1">
        <f t="array" ref="R10">SUM(IF($H10:$M10='Data validation'!$A$3,0,1)*IF(VLOOKUP($H$1:$M$1,'Instructions and Filtering'!$B$8:$D$13,3,FALSE)='Data validation'!$A$3,0,1))</f>
        <v>6</v>
      </c>
    </row>
    <row r="11" spans="1:18" s="20" customFormat="1" ht="30" x14ac:dyDescent="0.2">
      <c r="A11" s="21" t="s">
        <v>43</v>
      </c>
      <c r="B11" s="21" t="s">
        <v>44</v>
      </c>
      <c r="C11" s="21" t="s">
        <v>72</v>
      </c>
      <c r="D11" s="22" t="s">
        <v>73</v>
      </c>
      <c r="E11" s="21" t="s">
        <v>79</v>
      </c>
      <c r="F11" s="23" t="s">
        <v>80</v>
      </c>
      <c r="G11" s="13" t="s">
        <v>49</v>
      </c>
      <c r="H11" s="6" t="s">
        <v>6</v>
      </c>
      <c r="I11" s="6" t="s">
        <v>3</v>
      </c>
      <c r="J11" s="6" t="s">
        <v>3</v>
      </c>
      <c r="K11" s="6" t="s">
        <v>3</v>
      </c>
      <c r="L11" s="6" t="s">
        <v>3</v>
      </c>
      <c r="M11" s="6" t="s">
        <v>3</v>
      </c>
      <c r="N11" s="21" t="s">
        <v>69</v>
      </c>
      <c r="O11" s="24"/>
      <c r="P11" s="7"/>
      <c r="Q11" s="26"/>
      <c r="R11" s="27" cm="1">
        <f t="array" ref="R11">SUM(IF($H11:$M11='Data validation'!$A$3,0,1)*IF(VLOOKUP($H$1:$M$1,'Instructions and Filtering'!$B$8:$D$13,3,FALSE)='Data validation'!$A$3,0,1))</f>
        <v>1</v>
      </c>
    </row>
    <row r="12" spans="1:18" s="20" customFormat="1" ht="150" x14ac:dyDescent="0.2">
      <c r="A12" s="21" t="s">
        <v>66</v>
      </c>
      <c r="B12" s="21" t="s">
        <v>81</v>
      </c>
      <c r="C12" s="21" t="s">
        <v>82</v>
      </c>
      <c r="D12" s="22" t="s">
        <v>83</v>
      </c>
      <c r="E12" s="21" t="s">
        <v>84</v>
      </c>
      <c r="F12" s="23" t="s">
        <v>85</v>
      </c>
      <c r="G12" s="13" t="s">
        <v>49</v>
      </c>
      <c r="H12" s="6" t="s">
        <v>6</v>
      </c>
      <c r="I12" s="6" t="s">
        <v>6</v>
      </c>
      <c r="J12" s="6" t="s">
        <v>6</v>
      </c>
      <c r="K12" s="6" t="s">
        <v>6</v>
      </c>
      <c r="L12" s="6" t="s">
        <v>6</v>
      </c>
      <c r="M12" s="6" t="s">
        <v>6</v>
      </c>
      <c r="N12" s="21" t="s">
        <v>50</v>
      </c>
      <c r="O12" s="24" t="s">
        <v>86</v>
      </c>
      <c r="P12" s="7"/>
      <c r="Q12" s="26"/>
      <c r="R12" s="27" cm="1">
        <f t="array" ref="R12">SUM(IF($H12:$M12='Data validation'!$A$3,0,1)*IF(VLOOKUP($H$1:$M$1,'Instructions and Filtering'!$B$8:$D$13,3,FALSE)='Data validation'!$A$3,0,1))</f>
        <v>6</v>
      </c>
    </row>
    <row r="13" spans="1:18" s="20" customFormat="1" ht="45" x14ac:dyDescent="0.2">
      <c r="A13" s="21" t="s">
        <v>66</v>
      </c>
      <c r="B13" s="21" t="s">
        <v>81</v>
      </c>
      <c r="C13" s="21" t="s">
        <v>82</v>
      </c>
      <c r="D13" s="22" t="s">
        <v>83</v>
      </c>
      <c r="E13" s="21" t="s">
        <v>87</v>
      </c>
      <c r="F13" s="23" t="s">
        <v>88</v>
      </c>
      <c r="G13" s="13" t="s">
        <v>49</v>
      </c>
      <c r="H13" s="6" t="s">
        <v>6</v>
      </c>
      <c r="I13" s="6" t="s">
        <v>6</v>
      </c>
      <c r="J13" s="6" t="s">
        <v>6</v>
      </c>
      <c r="K13" s="6" t="s">
        <v>6</v>
      </c>
      <c r="L13" s="6" t="s">
        <v>6</v>
      </c>
      <c r="M13" s="6" t="s">
        <v>6</v>
      </c>
      <c r="N13" s="21" t="s">
        <v>50</v>
      </c>
      <c r="O13" s="24" t="s">
        <v>86</v>
      </c>
      <c r="P13" s="7"/>
      <c r="Q13" s="26"/>
      <c r="R13" s="27" cm="1">
        <f t="array" ref="R13">SUM(IF($H13:$M13='Data validation'!$A$3,0,1)*IF(VLOOKUP($H$1:$M$1,'Instructions and Filtering'!$B$8:$D$13,3,FALSE)='Data validation'!$A$3,0,1))</f>
        <v>6</v>
      </c>
    </row>
    <row r="14" spans="1:18" s="20" customFormat="1" ht="45" x14ac:dyDescent="0.2">
      <c r="A14" s="21" t="s">
        <v>66</v>
      </c>
      <c r="B14" s="21" t="s">
        <v>81</v>
      </c>
      <c r="C14" s="21" t="s">
        <v>82</v>
      </c>
      <c r="D14" s="22" t="s">
        <v>83</v>
      </c>
      <c r="E14" s="21" t="s">
        <v>89</v>
      </c>
      <c r="F14" s="23" t="s">
        <v>90</v>
      </c>
      <c r="G14" s="13" t="s">
        <v>49</v>
      </c>
      <c r="H14" s="6" t="s">
        <v>6</v>
      </c>
      <c r="I14" s="6" t="s">
        <v>6</v>
      </c>
      <c r="J14" s="6" t="s">
        <v>6</v>
      </c>
      <c r="K14" s="6" t="s">
        <v>6</v>
      </c>
      <c r="L14" s="6" t="s">
        <v>6</v>
      </c>
      <c r="M14" s="6" t="s">
        <v>6</v>
      </c>
      <c r="N14" s="21" t="s">
        <v>50</v>
      </c>
      <c r="O14" s="24" t="s">
        <v>86</v>
      </c>
      <c r="P14" s="7"/>
      <c r="Q14" s="26"/>
      <c r="R14" s="27" cm="1">
        <f t="array" ref="R14">SUM(IF($H14:$M14='Data validation'!$A$3,0,1)*IF(VLOOKUP($H$1:$M$1,'Instructions and Filtering'!$B$8:$D$13,3,FALSE)='Data validation'!$A$3,0,1))</f>
        <v>6</v>
      </c>
    </row>
    <row r="15" spans="1:18" s="20" customFormat="1" ht="45" x14ac:dyDescent="0.2">
      <c r="A15" s="21" t="s">
        <v>66</v>
      </c>
      <c r="B15" s="21" t="s">
        <v>81</v>
      </c>
      <c r="C15" s="21" t="s">
        <v>82</v>
      </c>
      <c r="D15" s="22" t="s">
        <v>83</v>
      </c>
      <c r="E15" s="21" t="s">
        <v>91</v>
      </c>
      <c r="F15" s="23" t="s">
        <v>92</v>
      </c>
      <c r="G15" s="13" t="s">
        <v>49</v>
      </c>
      <c r="H15" s="6" t="s">
        <v>6</v>
      </c>
      <c r="I15" s="6" t="s">
        <v>6</v>
      </c>
      <c r="J15" s="6" t="s">
        <v>6</v>
      </c>
      <c r="K15" s="6" t="s">
        <v>6</v>
      </c>
      <c r="L15" s="6" t="s">
        <v>6</v>
      </c>
      <c r="M15" s="6" t="s">
        <v>6</v>
      </c>
      <c r="N15" s="21" t="s">
        <v>69</v>
      </c>
      <c r="O15" s="24"/>
      <c r="P15" s="7"/>
      <c r="Q15" s="26"/>
      <c r="R15" s="27" cm="1">
        <f t="array" ref="R15">SUM(IF($H15:$M15='Data validation'!$A$3,0,1)*IF(VLOOKUP($H$1:$M$1,'Instructions and Filtering'!$B$8:$D$13,3,FALSE)='Data validation'!$A$3,0,1))</f>
        <v>6</v>
      </c>
    </row>
    <row r="16" spans="1:18" s="20" customFormat="1" ht="60" x14ac:dyDescent="0.2">
      <c r="A16" s="21" t="s">
        <v>66</v>
      </c>
      <c r="B16" s="21" t="s">
        <v>81</v>
      </c>
      <c r="C16" s="21" t="s">
        <v>82</v>
      </c>
      <c r="D16" s="22" t="s">
        <v>83</v>
      </c>
      <c r="E16" s="21" t="s">
        <v>93</v>
      </c>
      <c r="F16" s="23" t="s">
        <v>94</v>
      </c>
      <c r="G16" s="13" t="s">
        <v>49</v>
      </c>
      <c r="H16" s="6" t="s">
        <v>6</v>
      </c>
      <c r="I16" s="6" t="s">
        <v>6</v>
      </c>
      <c r="J16" s="6" t="s">
        <v>6</v>
      </c>
      <c r="K16" s="6" t="s">
        <v>6</v>
      </c>
      <c r="L16" s="6" t="s">
        <v>6</v>
      </c>
      <c r="M16" s="6" t="s">
        <v>6</v>
      </c>
      <c r="N16" s="21" t="s">
        <v>54</v>
      </c>
      <c r="O16" s="24" t="s">
        <v>86</v>
      </c>
      <c r="P16" s="7"/>
      <c r="Q16" s="26"/>
      <c r="R16" s="27" cm="1">
        <f t="array" ref="R16">SUM(IF($H16:$M16='Data validation'!$A$3,0,1)*IF(VLOOKUP($H$1:$M$1,'Instructions and Filtering'!$B$8:$D$13,3,FALSE)='Data validation'!$A$3,0,1))</f>
        <v>6</v>
      </c>
    </row>
    <row r="17" spans="1:18" ht="45" x14ac:dyDescent="0.2">
      <c r="A17" s="21" t="s">
        <v>66</v>
      </c>
      <c r="B17" s="21" t="s">
        <v>81</v>
      </c>
      <c r="C17" s="21" t="s">
        <v>82</v>
      </c>
      <c r="D17" s="22" t="s">
        <v>83</v>
      </c>
      <c r="E17" s="21" t="s">
        <v>95</v>
      </c>
      <c r="F17" s="23" t="s">
        <v>96</v>
      </c>
      <c r="G17" s="13" t="s">
        <v>49</v>
      </c>
      <c r="H17" s="6" t="s">
        <v>6</v>
      </c>
      <c r="I17" s="6" t="s">
        <v>6</v>
      </c>
      <c r="J17" s="6" t="s">
        <v>6</v>
      </c>
      <c r="K17" s="6" t="s">
        <v>3</v>
      </c>
      <c r="L17" s="6" t="s">
        <v>3</v>
      </c>
      <c r="M17" s="6" t="s">
        <v>3</v>
      </c>
      <c r="N17" s="21" t="s">
        <v>69</v>
      </c>
      <c r="O17" s="24"/>
      <c r="P17" s="7"/>
      <c r="R17" s="27" cm="1">
        <f t="array" ref="R17">SUM(IF($H17:$M17='Data validation'!$A$3,0,1)*IF(VLOOKUP($H$1:$M$1,'Instructions and Filtering'!$B$8:$D$13,3,FALSE)='Data validation'!$A$3,0,1))</f>
        <v>3</v>
      </c>
    </row>
    <row r="18" spans="1:18" ht="165" x14ac:dyDescent="0.2">
      <c r="A18" s="21" t="s">
        <v>51</v>
      </c>
      <c r="B18" s="21" t="s">
        <v>97</v>
      </c>
      <c r="C18" s="21" t="s">
        <v>98</v>
      </c>
      <c r="D18" s="22" t="s">
        <v>99</v>
      </c>
      <c r="E18" s="21" t="s">
        <v>100</v>
      </c>
      <c r="F18" s="23" t="s">
        <v>101</v>
      </c>
      <c r="G18" s="13" t="s">
        <v>49</v>
      </c>
      <c r="H18" s="6" t="s">
        <v>6</v>
      </c>
      <c r="I18" s="6" t="s">
        <v>6</v>
      </c>
      <c r="J18" s="6" t="s">
        <v>6</v>
      </c>
      <c r="K18" s="6" t="s">
        <v>6</v>
      </c>
      <c r="L18" s="6" t="s">
        <v>6</v>
      </c>
      <c r="M18" s="6" t="s">
        <v>6</v>
      </c>
      <c r="N18" s="21" t="s">
        <v>69</v>
      </c>
      <c r="O18" s="24"/>
      <c r="P18" s="7"/>
      <c r="R18" s="27" cm="1">
        <f t="array" ref="R18">SUM(IF($H18:$M18='Data validation'!$A$3,0,1)*IF(VLOOKUP($H$1:$M$1,'Instructions and Filtering'!$B$8:$D$13,3,FALSE)='Data validation'!$A$3,0,1))</f>
        <v>6</v>
      </c>
    </row>
    <row r="19" spans="1:18" ht="60" x14ac:dyDescent="0.2">
      <c r="A19" s="21" t="s">
        <v>51</v>
      </c>
      <c r="B19" s="21" t="s">
        <v>97</v>
      </c>
      <c r="C19" s="21" t="s">
        <v>98</v>
      </c>
      <c r="D19" s="22" t="s">
        <v>99</v>
      </c>
      <c r="E19" s="21" t="s">
        <v>102</v>
      </c>
      <c r="F19" s="23" t="s">
        <v>103</v>
      </c>
      <c r="G19" s="13" t="s">
        <v>49</v>
      </c>
      <c r="H19" s="6" t="s">
        <v>6</v>
      </c>
      <c r="I19" s="6" t="s">
        <v>6</v>
      </c>
      <c r="J19" s="6" t="s">
        <v>6</v>
      </c>
      <c r="K19" s="6" t="s">
        <v>6</v>
      </c>
      <c r="L19" s="6" t="s">
        <v>6</v>
      </c>
      <c r="M19" s="6" t="s">
        <v>6</v>
      </c>
      <c r="N19" s="21" t="s">
        <v>69</v>
      </c>
      <c r="O19" s="24"/>
      <c r="P19" s="7"/>
      <c r="R19" s="27" cm="1">
        <f t="array" ref="R19">SUM(IF($H19:$M19='Data validation'!$A$3,0,1)*IF(VLOOKUP($H$1:$M$1,'Instructions and Filtering'!$B$8:$D$13,3,FALSE)='Data validation'!$A$3,0,1))</f>
        <v>6</v>
      </c>
    </row>
    <row r="20" spans="1:18" ht="60" x14ac:dyDescent="0.2">
      <c r="A20" s="21" t="s">
        <v>104</v>
      </c>
      <c r="B20" s="21" t="s">
        <v>105</v>
      </c>
      <c r="C20" s="21" t="s">
        <v>106</v>
      </c>
      <c r="D20" s="22" t="s">
        <v>107</v>
      </c>
      <c r="E20" s="21" t="s">
        <v>108</v>
      </c>
      <c r="F20" s="23" t="s">
        <v>109</v>
      </c>
      <c r="G20" s="13" t="s">
        <v>49</v>
      </c>
      <c r="H20" s="6" t="s">
        <v>6</v>
      </c>
      <c r="I20" s="6" t="s">
        <v>6</v>
      </c>
      <c r="J20" s="6" t="s">
        <v>6</v>
      </c>
      <c r="K20" s="6" t="s">
        <v>6</v>
      </c>
      <c r="L20" s="6" t="s">
        <v>6</v>
      </c>
      <c r="M20" s="6" t="s">
        <v>6</v>
      </c>
      <c r="N20" s="21" t="s">
        <v>54</v>
      </c>
      <c r="O20" s="24" t="s">
        <v>110</v>
      </c>
      <c r="P20" s="7"/>
      <c r="R20" s="27" cm="1">
        <f t="array" ref="R20">SUM(IF($H20:$M20='Data validation'!$A$3,0,1)*IF(VLOOKUP($H$1:$M$1,'Instructions and Filtering'!$B$8:$D$13,3,FALSE)='Data validation'!$A$3,0,1))</f>
        <v>6</v>
      </c>
    </row>
    <row r="21" spans="1:18" ht="45" x14ac:dyDescent="0.2">
      <c r="A21" s="21" t="s">
        <v>111</v>
      </c>
      <c r="B21" s="21" t="s">
        <v>112</v>
      </c>
      <c r="C21" s="21" t="s">
        <v>113</v>
      </c>
      <c r="D21" s="22" t="s">
        <v>114</v>
      </c>
      <c r="E21" s="21" t="s">
        <v>115</v>
      </c>
      <c r="F21" s="23" t="s">
        <v>116</v>
      </c>
      <c r="G21" s="13" t="s">
        <v>49</v>
      </c>
      <c r="H21" s="6" t="s">
        <v>117</v>
      </c>
      <c r="I21" s="6" t="s">
        <v>117</v>
      </c>
      <c r="J21" s="6" t="s">
        <v>117</v>
      </c>
      <c r="K21" s="6" t="s">
        <v>117</v>
      </c>
      <c r="L21" s="6" t="s">
        <v>117</v>
      </c>
      <c r="M21" s="6" t="s">
        <v>117</v>
      </c>
      <c r="N21" s="21" t="s">
        <v>54</v>
      </c>
      <c r="O21" s="24" t="s">
        <v>118</v>
      </c>
      <c r="P21" s="7"/>
      <c r="R21" s="27" cm="1">
        <f t="array" ref="R21">SUM(IF($H21:$M21='Data validation'!$A$3,0,1)*IF(VLOOKUP($H$1:$M$1,'Instructions and Filtering'!$B$8:$D$13,3,FALSE)='Data validation'!$A$3,0,1))</f>
        <v>6</v>
      </c>
    </row>
    <row r="22" spans="1:18" ht="45" x14ac:dyDescent="0.2">
      <c r="A22" s="21" t="s">
        <v>111</v>
      </c>
      <c r="B22" s="21" t="s">
        <v>112</v>
      </c>
      <c r="C22" s="21" t="s">
        <v>113</v>
      </c>
      <c r="D22" s="22" t="s">
        <v>114</v>
      </c>
      <c r="E22" s="21" t="s">
        <v>119</v>
      </c>
      <c r="F22" s="23" t="s">
        <v>120</v>
      </c>
      <c r="G22" s="13" t="s">
        <v>49</v>
      </c>
      <c r="H22" s="6" t="s">
        <v>117</v>
      </c>
      <c r="I22" s="6" t="s">
        <v>117</v>
      </c>
      <c r="J22" s="6" t="s">
        <v>117</v>
      </c>
      <c r="K22" s="6" t="s">
        <v>117</v>
      </c>
      <c r="L22" s="6" t="s">
        <v>117</v>
      </c>
      <c r="M22" s="6" t="s">
        <v>117</v>
      </c>
      <c r="N22" s="21" t="s">
        <v>50</v>
      </c>
      <c r="O22" s="24" t="s">
        <v>118</v>
      </c>
      <c r="P22" s="7"/>
      <c r="R22" s="27" cm="1">
        <f t="array" ref="R22">SUM(IF($H22:$M22='Data validation'!$A$3,0,1)*IF(VLOOKUP($H$1:$M$1,'Instructions and Filtering'!$B$8:$D$13,3,FALSE)='Data validation'!$A$3,0,1))</f>
        <v>6</v>
      </c>
    </row>
    <row r="23" spans="1:18" ht="45" x14ac:dyDescent="0.2">
      <c r="A23" s="21" t="s">
        <v>111</v>
      </c>
      <c r="B23" s="21" t="s">
        <v>112</v>
      </c>
      <c r="C23" s="21" t="s">
        <v>113</v>
      </c>
      <c r="D23" s="22" t="s">
        <v>114</v>
      </c>
      <c r="E23" s="21" t="s">
        <v>121</v>
      </c>
      <c r="F23" s="23" t="s">
        <v>122</v>
      </c>
      <c r="G23" s="13" t="s">
        <v>49</v>
      </c>
      <c r="H23" s="6" t="s">
        <v>117</v>
      </c>
      <c r="I23" s="6" t="s">
        <v>117</v>
      </c>
      <c r="J23" s="6" t="s">
        <v>117</v>
      </c>
      <c r="K23" s="6" t="s">
        <v>117</v>
      </c>
      <c r="L23" s="6" t="s">
        <v>117</v>
      </c>
      <c r="M23" s="6" t="s">
        <v>117</v>
      </c>
      <c r="N23" s="21" t="s">
        <v>50</v>
      </c>
      <c r="O23" s="24" t="s">
        <v>118</v>
      </c>
      <c r="P23" s="7"/>
      <c r="R23" s="27" cm="1">
        <f t="array" ref="R23">SUM(IF($H23:$M23='Data validation'!$A$3,0,1)*IF(VLOOKUP($H$1:$M$1,'Instructions and Filtering'!$B$8:$D$13,3,FALSE)='Data validation'!$A$3,0,1))</f>
        <v>6</v>
      </c>
    </row>
    <row r="24" spans="1:18" ht="45" x14ac:dyDescent="0.2">
      <c r="A24" s="21" t="s">
        <v>111</v>
      </c>
      <c r="B24" s="21" t="s">
        <v>112</v>
      </c>
      <c r="C24" s="21" t="s">
        <v>113</v>
      </c>
      <c r="D24" s="22" t="s">
        <v>114</v>
      </c>
      <c r="E24" s="21" t="s">
        <v>123</v>
      </c>
      <c r="F24" s="23" t="s">
        <v>124</v>
      </c>
      <c r="G24" s="13" t="s">
        <v>49</v>
      </c>
      <c r="H24" s="6" t="s">
        <v>117</v>
      </c>
      <c r="I24" s="6" t="s">
        <v>3</v>
      </c>
      <c r="J24" s="6" t="s">
        <v>3</v>
      </c>
      <c r="K24" s="6" t="s">
        <v>3</v>
      </c>
      <c r="L24" s="6" t="s">
        <v>3</v>
      </c>
      <c r="M24" s="6" t="s">
        <v>3</v>
      </c>
      <c r="N24" s="21" t="s">
        <v>125</v>
      </c>
      <c r="O24" s="24" t="s">
        <v>126</v>
      </c>
      <c r="P24" s="7"/>
      <c r="R24" s="27" cm="1">
        <f t="array" ref="R24">SUM(IF($H24:$M24='Data validation'!$A$3,0,1)*IF(VLOOKUP($H$1:$M$1,'Instructions and Filtering'!$B$8:$D$13,3,FALSE)='Data validation'!$A$3,0,1))</f>
        <v>1</v>
      </c>
    </row>
    <row r="25" spans="1:18" ht="45" x14ac:dyDescent="0.2">
      <c r="A25" s="21" t="s">
        <v>111</v>
      </c>
      <c r="B25" s="21" t="s">
        <v>112</v>
      </c>
      <c r="C25" s="21" t="s">
        <v>127</v>
      </c>
      <c r="D25" s="22" t="s">
        <v>128</v>
      </c>
      <c r="E25" s="21" t="s">
        <v>129</v>
      </c>
      <c r="F25" s="23" t="s">
        <v>130</v>
      </c>
      <c r="G25" s="13" t="s">
        <v>49</v>
      </c>
      <c r="H25" s="6" t="s">
        <v>3</v>
      </c>
      <c r="I25" s="6" t="s">
        <v>6</v>
      </c>
      <c r="J25" s="6" t="s">
        <v>6</v>
      </c>
      <c r="K25" s="6" t="s">
        <v>6</v>
      </c>
      <c r="L25" s="6" t="s">
        <v>6</v>
      </c>
      <c r="M25" s="6" t="s">
        <v>6</v>
      </c>
      <c r="N25" s="21" t="s">
        <v>50</v>
      </c>
      <c r="O25" s="24" t="s">
        <v>131</v>
      </c>
      <c r="P25" s="51" t="s">
        <v>132</v>
      </c>
      <c r="R25" s="27" cm="1">
        <f t="array" ref="R25">SUM(IF($H25:$M25='Data validation'!$A$3,0,1)*IF(VLOOKUP($H$1:$M$1,'Instructions and Filtering'!$B$8:$D$13,3,FALSE)='Data validation'!$A$3,0,1))</f>
        <v>5</v>
      </c>
    </row>
    <row r="26" spans="1:18" ht="45" x14ac:dyDescent="0.2">
      <c r="A26" s="21" t="s">
        <v>111</v>
      </c>
      <c r="B26" s="21" t="s">
        <v>112</v>
      </c>
      <c r="C26" s="21" t="s">
        <v>127</v>
      </c>
      <c r="D26" s="22" t="s">
        <v>128</v>
      </c>
      <c r="E26" s="21" t="s">
        <v>133</v>
      </c>
      <c r="F26" s="23" t="s">
        <v>134</v>
      </c>
      <c r="G26" s="13" t="s">
        <v>49</v>
      </c>
      <c r="H26" s="6" t="s">
        <v>3</v>
      </c>
      <c r="I26" s="6" t="s">
        <v>6</v>
      </c>
      <c r="J26" s="6" t="s">
        <v>6</v>
      </c>
      <c r="K26" s="6" t="s">
        <v>6</v>
      </c>
      <c r="L26" s="6" t="s">
        <v>6</v>
      </c>
      <c r="M26" s="6" t="s">
        <v>6</v>
      </c>
      <c r="N26" s="21" t="s">
        <v>50</v>
      </c>
      <c r="O26" s="24" t="s">
        <v>131</v>
      </c>
      <c r="P26" s="51" t="s">
        <v>132</v>
      </c>
      <c r="R26" s="27" cm="1">
        <f t="array" ref="R26">SUM(IF($H26:$M26='Data validation'!$A$3,0,1)*IF(VLOOKUP($H$1:$M$1,'Instructions and Filtering'!$B$8:$D$13,3,FALSE)='Data validation'!$A$3,0,1))</f>
        <v>5</v>
      </c>
    </row>
    <row r="27" spans="1:18" ht="195" x14ac:dyDescent="0.2">
      <c r="A27" s="21" t="s">
        <v>111</v>
      </c>
      <c r="B27" s="21" t="s">
        <v>112</v>
      </c>
      <c r="C27" s="21" t="s">
        <v>127</v>
      </c>
      <c r="D27" s="22" t="s">
        <v>128</v>
      </c>
      <c r="E27" s="21" t="s">
        <v>135</v>
      </c>
      <c r="F27" s="23" t="s">
        <v>136</v>
      </c>
      <c r="G27" s="13" t="s">
        <v>49</v>
      </c>
      <c r="H27" s="6" t="s">
        <v>3</v>
      </c>
      <c r="I27" s="6" t="s">
        <v>6</v>
      </c>
      <c r="J27" s="6" t="s">
        <v>3</v>
      </c>
      <c r="K27" s="6" t="s">
        <v>3</v>
      </c>
      <c r="L27" s="6" t="s">
        <v>3</v>
      </c>
      <c r="M27" s="6" t="s">
        <v>3</v>
      </c>
      <c r="N27" s="21" t="s">
        <v>69</v>
      </c>
      <c r="O27" s="24"/>
      <c r="P27" s="7"/>
      <c r="R27" s="27" cm="1">
        <f t="array" ref="R27">SUM(IF($H27:$M27='Data validation'!$A$3,0,1)*IF(VLOOKUP($H$1:$M$1,'Instructions and Filtering'!$B$8:$D$13,3,FALSE)='Data validation'!$A$3,0,1))</f>
        <v>1</v>
      </c>
    </row>
    <row r="28" spans="1:18" ht="45" x14ac:dyDescent="0.2">
      <c r="A28" s="21" t="s">
        <v>111</v>
      </c>
      <c r="B28" s="21" t="s">
        <v>112</v>
      </c>
      <c r="C28" s="21" t="s">
        <v>127</v>
      </c>
      <c r="D28" s="22" t="s">
        <v>128</v>
      </c>
      <c r="E28" s="21" t="s">
        <v>137</v>
      </c>
      <c r="F28" s="23" t="s">
        <v>138</v>
      </c>
      <c r="G28" s="13" t="s">
        <v>49</v>
      </c>
      <c r="H28" s="6" t="s">
        <v>3</v>
      </c>
      <c r="I28" s="6" t="s">
        <v>6</v>
      </c>
      <c r="J28" s="6" t="s">
        <v>3</v>
      </c>
      <c r="K28" s="6" t="s">
        <v>3</v>
      </c>
      <c r="L28" s="6" t="s">
        <v>3</v>
      </c>
      <c r="M28" s="6" t="s">
        <v>3</v>
      </c>
      <c r="N28" s="21" t="s">
        <v>125</v>
      </c>
      <c r="O28" s="24" t="s">
        <v>131</v>
      </c>
      <c r="P28" s="7"/>
      <c r="R28" s="27" cm="1">
        <f t="array" ref="R28">SUM(IF($H28:$M28='Data validation'!$A$3,0,1)*IF(VLOOKUP($H$1:$M$1,'Instructions and Filtering'!$B$8:$D$13,3,FALSE)='Data validation'!$A$3,0,1))</f>
        <v>1</v>
      </c>
    </row>
  </sheetData>
  <sheetProtection algorithmName="SHA-512" hashValue="aTnhaIGkZzOp4lCCEd3mi6o8juWt7X819PiDZrkLHT35fXhjvEBjfZMMfsJJ2xzNytPAQnTlGjNUFAj/aDF0qQ==" saltValue="olaprBIX3gekIELbSuSAzw==" spinCount="100000" sheet="1" objects="1" scenarios="1" autoFilter="0"/>
  <autoFilter ref="G1:N28" xr:uid="{836AE69E-5EEB-4FC7-9277-B56B4E13CFF3}"/>
  <phoneticPr fontId="4" type="noConversion"/>
  <conditionalFormatting sqref="A2:P28">
    <cfRule type="expression" dxfId="95" priority="10" stopIfTrue="1">
      <formula>$R2=0</formula>
    </cfRule>
  </conditionalFormatting>
  <pageMargins left="0.7" right="0.7" top="0.75" bottom="0.75" header="0.3" footer="0.3"/>
  <pageSetup paperSize="9"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323" id="{AE286D93-23F3-410E-B6E5-25E62264EE9D}">
            <xm:f>$G2='Data validation'!$A$10</xm:f>
            <x14:dxf>
              <font>
                <color theme="4"/>
              </font>
              <fill>
                <patternFill>
                  <bgColor theme="3" tint="0.89996032593768116"/>
                </patternFill>
              </fill>
            </x14:dxf>
          </x14:cfRule>
          <xm:sqref>A2:G28</xm:sqref>
        </x14:conditionalFormatting>
        <x14:conditionalFormatting xmlns:xm="http://schemas.microsoft.com/office/excel/2006/main">
          <x14:cfRule type="expression" priority="8" stopIfTrue="1" id="{9E298D64-012F-43FA-A02E-A835BA63146B}">
            <xm:f>'Instructions and Filtering'!$D$13='Data validation'!$A$21</xm:f>
            <x14:dxf>
              <font>
                <strike/>
                <color theme="2" tint="-0.499984740745262"/>
              </font>
              <fill>
                <patternFill>
                  <bgColor theme="2" tint="-0.24994659260841701"/>
                </patternFill>
              </fill>
            </x14:dxf>
          </x14:cfRule>
          <x14:cfRule type="expression" priority="9" stopIfTrue="1" id="{9AE28BA6-75B4-4B9A-A22C-ECD7E025055C}">
            <xm:f>VLOOKUP($G2,'Instructions and Filtering'!$C$16:$D$17,2,FALSE)='Data validation'!$A$3</xm:f>
            <x14:dxf>
              <font>
                <strike/>
                <color theme="2" tint="-0.499984740745262"/>
              </font>
              <fill>
                <patternFill>
                  <bgColor theme="2" tint="-0.24994659260841701"/>
                </patternFill>
              </fill>
            </x14:dxf>
          </x14:cfRule>
          <xm:sqref>A2:P28</xm:sqref>
        </x14:conditionalFormatting>
        <x14:conditionalFormatting xmlns:xm="http://schemas.microsoft.com/office/excel/2006/main">
          <x14:cfRule type="cellIs" priority="11" operator="equal" id="{10F5536F-6C02-4C29-817D-B6D9A8604F57}">
            <xm:f>'Data validation'!$A$2</xm:f>
            <x14:dxf>
              <font>
                <color theme="9" tint="-0.499984740745262"/>
              </font>
              <fill>
                <patternFill>
                  <bgColor theme="9" tint="0.59996337778862885"/>
                </patternFill>
              </fill>
            </x14:dxf>
          </x14:cfRule>
          <x14:cfRule type="cellIs" priority="295" operator="equal" id="{DB477E2D-7180-4658-8B60-8770875E2199}">
            <xm:f>'Data validation'!$A$3</xm:f>
            <x14:dxf>
              <font>
                <color rgb="FFFF0000"/>
              </font>
              <fill>
                <patternFill>
                  <bgColor theme="5" tint="0.79998168889431442"/>
                </patternFill>
              </fill>
            </x14:dxf>
          </x14:cfRule>
          <x14:cfRule type="cellIs" priority="321" operator="equal" id="{FA5D624E-6701-4F05-BE35-F17E925D6A62}">
            <xm:f>'Data validation'!$A$4</xm:f>
            <x14:dxf>
              <font>
                <color theme="9" tint="-0.499984740745262"/>
              </font>
              <fill>
                <patternFill patternType="darkUp">
                  <fgColor theme="9" tint="0.59996337778862885"/>
                </patternFill>
              </fill>
            </x14:dxf>
          </x14:cfRule>
          <x14:cfRule type="cellIs" priority="322" operator="equal" id="{A398FFB1-1BBB-4C36-B493-F36AC1842361}">
            <xm:f>'Data validation'!$A$5</xm:f>
            <x14:dxf>
              <font>
                <color theme="4"/>
              </font>
              <fill>
                <patternFill patternType="darkUp">
                  <fgColor theme="7" tint="0.79998168889431442"/>
                </patternFill>
              </fill>
            </x14:dxf>
          </x14:cfRule>
          <xm:sqref>H2:M28</xm:sqref>
        </x14:conditionalFormatting>
        <x14:conditionalFormatting xmlns:xm="http://schemas.microsoft.com/office/excel/2006/main">
          <x14:cfRule type="cellIs" priority="296" operator="equal" id="{B0928205-B89A-4649-B6C2-F5AB13A8C2DB}">
            <xm:f>'Data validation'!$A$14</xm:f>
            <x14:dxf>
              <font>
                <b/>
                <i val="0"/>
                <color rgb="FFFF0000"/>
              </font>
              <fill>
                <patternFill patternType="none">
                  <bgColor auto="1"/>
                </patternFill>
              </fill>
            </x14:dxf>
          </x14:cfRule>
          <x14:cfRule type="cellIs" priority="308" operator="equal" id="{F4CC3DD3-2A6F-40D3-B8F3-1EE4940D102D}">
            <xm:f>'Data validation'!$A$15</xm:f>
            <x14:dxf>
              <font>
                <b/>
                <i val="0"/>
                <color theme="5"/>
              </font>
              <fill>
                <patternFill patternType="none">
                  <bgColor auto="1"/>
                </patternFill>
              </fill>
            </x14:dxf>
          </x14:cfRule>
          <x14:cfRule type="cellIs" priority="309" operator="equal" id="{04A24755-2243-484B-954B-7986A20FB001}">
            <xm:f>'Data validation'!$A$16</xm:f>
            <x14:dxf>
              <font>
                <b val="0"/>
                <i val="0"/>
                <color theme="5"/>
              </font>
            </x14:dxf>
          </x14:cfRule>
          <xm:sqref>N1:N1048576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111C41A4-43BA-415C-93EC-AEE9C9B5A2C8}">
          <x14:formula1>
            <xm:f>'Data validation'!$A$2:$A$5</xm:f>
          </x14:formula1>
          <xm:sqref>H2:M28</xm:sqref>
        </x14:dataValidation>
        <x14:dataValidation type="list" allowBlank="1" showInputMessage="1" showErrorMessage="1" xr:uid="{FB393F69-101E-485D-92A9-D76A95B8FD96}">
          <x14:formula1>
            <xm:f>'Data validation'!$A$9:$A$10</xm:f>
          </x14:formula1>
          <xm:sqref>G2:G28</xm:sqref>
        </x14:dataValidation>
        <x14:dataValidation type="list" allowBlank="1" showInputMessage="1" showErrorMessage="1" xr:uid="{6218710A-2239-49A3-B442-A329E65C8E7F}">
          <x14:formula1>
            <xm:f>'Data validation'!$A$14:$A$17</xm:f>
          </x14:formula1>
          <xm:sqref>N2:N28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10A13-94DE-437C-95BC-37DEC8AD510B}">
  <sheetPr>
    <tabColor theme="2"/>
  </sheetPr>
  <dimension ref="A1:BE23"/>
  <sheetViews>
    <sheetView showGridLines="0" zoomScale="110" zoomScaleNormal="110" workbookViewId="0">
      <pane ySplit="1" topLeftCell="A2" activePane="bottomLeft" state="frozen"/>
      <selection activeCell="B2" sqref="B2:G2"/>
      <selection pane="bottomLeft" activeCell="I1" sqref="I1"/>
    </sheetView>
  </sheetViews>
  <sheetFormatPr baseColWidth="10" defaultColWidth="9" defaultRowHeight="14" x14ac:dyDescent="0.2"/>
  <cols>
    <col min="1" max="1" width="10.33203125" style="28" customWidth="1"/>
    <col min="2" max="2" width="18.83203125" style="20" customWidth="1"/>
    <col min="3" max="3" width="10" style="20" customWidth="1"/>
    <col min="4" max="4" width="33.33203125" style="20" customWidth="1"/>
    <col min="5" max="5" width="12.33203125" style="20" customWidth="1"/>
    <col min="6" max="6" width="69.1640625" style="20" customWidth="1"/>
    <col min="7" max="7" width="14.83203125" style="29" customWidth="1"/>
    <col min="8" max="8" width="11.6640625" style="20" customWidth="1"/>
    <col min="9" max="9" width="11.83203125" style="20" customWidth="1"/>
    <col min="10" max="13" width="12.6640625" style="20" customWidth="1"/>
    <col min="14" max="14" width="11" style="20" customWidth="1"/>
    <col min="15" max="15" width="14.1640625" style="20" customWidth="1"/>
    <col min="16" max="16" width="39.1640625" style="20" customWidth="1"/>
    <col min="17" max="17" width="9" style="26"/>
    <col min="18" max="18" width="9" style="26" hidden="1" customWidth="1"/>
    <col min="19" max="25" width="9" style="20"/>
    <col min="26" max="57" width="9" style="8"/>
    <col min="58" max="16384" width="9" style="20"/>
  </cols>
  <sheetData>
    <row r="1" spans="1:18" ht="45" x14ac:dyDescent="0.2">
      <c r="A1" s="16" t="s">
        <v>27</v>
      </c>
      <c r="B1" s="16" t="s">
        <v>28</v>
      </c>
      <c r="C1" s="16" t="s">
        <v>29</v>
      </c>
      <c r="D1" s="16" t="s">
        <v>30</v>
      </c>
      <c r="E1" s="16" t="s">
        <v>31</v>
      </c>
      <c r="F1" s="16" t="s">
        <v>139</v>
      </c>
      <c r="G1" s="71" t="s">
        <v>33</v>
      </c>
      <c r="H1" s="72" t="s">
        <v>34</v>
      </c>
      <c r="I1" s="72" t="s">
        <v>35</v>
      </c>
      <c r="J1" s="72" t="s">
        <v>36</v>
      </c>
      <c r="K1" s="72" t="s">
        <v>37</v>
      </c>
      <c r="L1" s="72" t="s">
        <v>38</v>
      </c>
      <c r="M1" s="73" t="s">
        <v>39</v>
      </c>
      <c r="N1" s="72" t="s">
        <v>40</v>
      </c>
      <c r="O1" s="16" t="s">
        <v>41</v>
      </c>
      <c r="P1" s="18" t="s">
        <v>42</v>
      </c>
      <c r="Q1" s="20"/>
      <c r="R1" s="20"/>
    </row>
    <row r="2" spans="1:18" s="26" customFormat="1" ht="30" x14ac:dyDescent="0.2">
      <c r="A2" s="21">
        <v>2.1</v>
      </c>
      <c r="B2" s="21" t="s">
        <v>140</v>
      </c>
      <c r="C2" s="21" t="s">
        <v>141</v>
      </c>
      <c r="D2" s="22" t="s">
        <v>142</v>
      </c>
      <c r="E2" s="21" t="s">
        <v>143</v>
      </c>
      <c r="F2" s="23" t="s">
        <v>144</v>
      </c>
      <c r="G2" s="13" t="s">
        <v>49</v>
      </c>
      <c r="H2" s="6" t="s">
        <v>6</v>
      </c>
      <c r="I2" s="6" t="s">
        <v>6</v>
      </c>
      <c r="J2" s="6" t="s">
        <v>6</v>
      </c>
      <c r="K2" s="6" t="s">
        <v>6</v>
      </c>
      <c r="L2" s="6" t="s">
        <v>6</v>
      </c>
      <c r="M2" s="6" t="s">
        <v>6</v>
      </c>
      <c r="N2" s="21" t="s">
        <v>69</v>
      </c>
      <c r="O2" s="24"/>
      <c r="P2" s="7"/>
      <c r="R2" s="27" cm="1">
        <f t="array" ref="R2">SUM(IF($H2:$M2='Data validation'!$A$3,0,1)*IF(VLOOKUP($H$1:$M$1,'Instructions and Filtering'!$B$8:$D$13,3,FALSE)='Data validation'!$A$3,0,1))</f>
        <v>6</v>
      </c>
    </row>
    <row r="3" spans="1:18" s="26" customFormat="1" ht="45" x14ac:dyDescent="0.2">
      <c r="A3" s="21">
        <v>2.2000000000000002</v>
      </c>
      <c r="B3" s="21" t="s">
        <v>145</v>
      </c>
      <c r="C3" s="21" t="s">
        <v>146</v>
      </c>
      <c r="D3" s="25" t="s">
        <v>147</v>
      </c>
      <c r="E3" s="21" t="s">
        <v>148</v>
      </c>
      <c r="F3" s="22" t="s">
        <v>149</v>
      </c>
      <c r="G3" s="13" t="s">
        <v>49</v>
      </c>
      <c r="H3" s="6" t="s">
        <v>6</v>
      </c>
      <c r="I3" s="6" t="s">
        <v>6</v>
      </c>
      <c r="J3" s="6" t="s">
        <v>6</v>
      </c>
      <c r="K3" s="6" t="s">
        <v>6</v>
      </c>
      <c r="L3" s="6" t="s">
        <v>6</v>
      </c>
      <c r="M3" s="6" t="s">
        <v>6</v>
      </c>
      <c r="N3" s="21" t="s">
        <v>69</v>
      </c>
      <c r="O3" s="24"/>
      <c r="P3" s="7"/>
      <c r="R3" s="27" cm="1">
        <f t="array" ref="R3">SUM(IF($H3:$M3='Data validation'!$A$3,0,1)*IF(VLOOKUP($H$1:$M$1,'Instructions and Filtering'!$B$8:$D$13,3,FALSE)='Data validation'!$A$3,0,1))</f>
        <v>6</v>
      </c>
    </row>
    <row r="4" spans="1:18" s="26" customFormat="1" ht="45" x14ac:dyDescent="0.2">
      <c r="A4" s="21">
        <v>2.2000000000000002</v>
      </c>
      <c r="B4" s="21" t="s">
        <v>145</v>
      </c>
      <c r="C4" s="21" t="s">
        <v>146</v>
      </c>
      <c r="D4" s="25" t="s">
        <v>147</v>
      </c>
      <c r="E4" s="21" t="s">
        <v>150</v>
      </c>
      <c r="F4" s="23" t="s">
        <v>151</v>
      </c>
      <c r="G4" s="13" t="s">
        <v>49</v>
      </c>
      <c r="H4" s="6" t="s">
        <v>6</v>
      </c>
      <c r="I4" s="6" t="s">
        <v>6</v>
      </c>
      <c r="J4" s="6" t="s">
        <v>3</v>
      </c>
      <c r="K4" s="6" t="s">
        <v>3</v>
      </c>
      <c r="L4" s="6" t="s">
        <v>3</v>
      </c>
      <c r="M4" s="6" t="s">
        <v>3</v>
      </c>
      <c r="N4" s="21" t="s">
        <v>69</v>
      </c>
      <c r="O4" s="24"/>
      <c r="P4" s="7"/>
      <c r="R4" s="27" cm="1">
        <f t="array" ref="R4">SUM(IF($H4:$M4='Data validation'!$A$3,0,1)*IF(VLOOKUP($H$1:$M$1,'Instructions and Filtering'!$B$8:$D$13,3,FALSE)='Data validation'!$A$3,0,1))</f>
        <v>2</v>
      </c>
    </row>
    <row r="5" spans="1:18" s="26" customFormat="1" ht="165" x14ac:dyDescent="0.2">
      <c r="A5" s="21">
        <v>2.2999999999999998</v>
      </c>
      <c r="B5" s="21" t="s">
        <v>152</v>
      </c>
      <c r="C5" s="21" t="s">
        <v>153</v>
      </c>
      <c r="D5" s="25" t="s">
        <v>154</v>
      </c>
      <c r="E5" s="21" t="s">
        <v>155</v>
      </c>
      <c r="F5" s="23" t="s">
        <v>156</v>
      </c>
      <c r="G5" s="13" t="s">
        <v>49</v>
      </c>
      <c r="H5" s="6" t="s">
        <v>6</v>
      </c>
      <c r="I5" s="6" t="s">
        <v>6</v>
      </c>
      <c r="J5" s="6" t="s">
        <v>6</v>
      </c>
      <c r="K5" s="6" t="s">
        <v>6</v>
      </c>
      <c r="L5" s="6" t="s">
        <v>6</v>
      </c>
      <c r="M5" s="6" t="s">
        <v>6</v>
      </c>
      <c r="N5" s="21" t="s">
        <v>54</v>
      </c>
      <c r="O5" s="24">
        <v>2.2999999999999998</v>
      </c>
      <c r="P5" s="7"/>
      <c r="R5" s="27" cm="1">
        <f t="array" ref="R5">SUM(IF($H5:$M5='Data validation'!$A$3,0,1)*IF(VLOOKUP($H$1:$M$1,'Instructions and Filtering'!$B$8:$D$13,3,FALSE)='Data validation'!$A$3,0,1))</f>
        <v>6</v>
      </c>
    </row>
    <row r="6" spans="1:18" s="26" customFormat="1" ht="150" x14ac:dyDescent="0.2">
      <c r="A6" s="21">
        <v>2.2999999999999998</v>
      </c>
      <c r="B6" s="21" t="s">
        <v>152</v>
      </c>
      <c r="C6" s="21" t="s">
        <v>153</v>
      </c>
      <c r="D6" s="25" t="s">
        <v>154</v>
      </c>
      <c r="E6" s="21" t="s">
        <v>157</v>
      </c>
      <c r="F6" s="23" t="s">
        <v>158</v>
      </c>
      <c r="G6" s="13" t="s">
        <v>49</v>
      </c>
      <c r="H6" s="6" t="s">
        <v>6</v>
      </c>
      <c r="I6" s="6" t="s">
        <v>6</v>
      </c>
      <c r="J6" s="6" t="s">
        <v>6</v>
      </c>
      <c r="K6" s="6" t="s">
        <v>6</v>
      </c>
      <c r="L6" s="6" t="s">
        <v>6</v>
      </c>
      <c r="M6" s="6" t="s">
        <v>6</v>
      </c>
      <c r="N6" s="21" t="s">
        <v>50</v>
      </c>
      <c r="O6" s="24" t="s">
        <v>159</v>
      </c>
      <c r="P6" s="7"/>
      <c r="R6" s="27" cm="1">
        <f t="array" ref="R6">SUM(IF($H6:$M6='Data validation'!$A$3,0,1)*IF(VLOOKUP($H$1:$M$1,'Instructions and Filtering'!$B$8:$D$13,3,FALSE)='Data validation'!$A$3,0,1))</f>
        <v>6</v>
      </c>
    </row>
    <row r="7" spans="1:18" s="26" customFormat="1" ht="60" x14ac:dyDescent="0.2">
      <c r="A7" s="21">
        <v>2.4</v>
      </c>
      <c r="B7" s="21" t="s">
        <v>160</v>
      </c>
      <c r="C7" s="21" t="s">
        <v>161</v>
      </c>
      <c r="D7" s="25" t="s">
        <v>162</v>
      </c>
      <c r="E7" s="21" t="s">
        <v>163</v>
      </c>
      <c r="F7" s="23" t="s">
        <v>164</v>
      </c>
      <c r="G7" s="13" t="s">
        <v>49</v>
      </c>
      <c r="H7" s="6" t="s">
        <v>6</v>
      </c>
      <c r="I7" s="6" t="s">
        <v>6</v>
      </c>
      <c r="J7" s="6" t="s">
        <v>6</v>
      </c>
      <c r="K7" s="6" t="s">
        <v>6</v>
      </c>
      <c r="L7" s="6" t="s">
        <v>6</v>
      </c>
      <c r="M7" s="6" t="s">
        <v>6</v>
      </c>
      <c r="N7" s="21" t="s">
        <v>50</v>
      </c>
      <c r="O7" s="24" t="s">
        <v>165</v>
      </c>
      <c r="P7" s="7"/>
      <c r="R7" s="27" cm="1">
        <f t="array" ref="R7">SUM(IF($H7:$M7='Data validation'!$A$3,0,1)*IF(VLOOKUP($H$1:$M$1,'Instructions and Filtering'!$B$8:$D$13,3,FALSE)='Data validation'!$A$3,0,1))</f>
        <v>6</v>
      </c>
    </row>
    <row r="8" spans="1:18" ht="60" x14ac:dyDescent="0.2">
      <c r="A8" s="21">
        <v>2.4</v>
      </c>
      <c r="B8" s="21" t="s">
        <v>160</v>
      </c>
      <c r="C8" s="21" t="s">
        <v>161</v>
      </c>
      <c r="D8" s="22" t="s">
        <v>162</v>
      </c>
      <c r="E8" s="21" t="s">
        <v>166</v>
      </c>
      <c r="F8" s="23" t="s">
        <v>167</v>
      </c>
      <c r="G8" s="13" t="s">
        <v>49</v>
      </c>
      <c r="H8" s="6" t="s">
        <v>6</v>
      </c>
      <c r="I8" s="6" t="s">
        <v>6</v>
      </c>
      <c r="J8" s="6" t="s">
        <v>6</v>
      </c>
      <c r="K8" s="6" t="s">
        <v>6</v>
      </c>
      <c r="L8" s="6" t="s">
        <v>6</v>
      </c>
      <c r="M8" s="6" t="s">
        <v>6</v>
      </c>
      <c r="N8" s="21" t="s">
        <v>54</v>
      </c>
      <c r="O8" s="24" t="s">
        <v>168</v>
      </c>
      <c r="P8" s="7"/>
      <c r="R8" s="27" cm="1">
        <f t="array" ref="R8">SUM(IF($H8:$M8='Data validation'!$A$3,0,1)*IF(VLOOKUP($H$1:$M$1,'Instructions and Filtering'!$B$8:$D$13,3,FALSE)='Data validation'!$A$3,0,1))</f>
        <v>6</v>
      </c>
    </row>
    <row r="9" spans="1:18" ht="60" x14ac:dyDescent="0.2">
      <c r="A9" s="21">
        <v>2.4</v>
      </c>
      <c r="B9" s="21" t="s">
        <v>160</v>
      </c>
      <c r="C9" s="21" t="s">
        <v>161</v>
      </c>
      <c r="D9" s="22" t="s">
        <v>162</v>
      </c>
      <c r="E9" s="21" t="s">
        <v>169</v>
      </c>
      <c r="F9" s="23" t="s">
        <v>170</v>
      </c>
      <c r="G9" s="13" t="s">
        <v>49</v>
      </c>
      <c r="H9" s="6" t="s">
        <v>6</v>
      </c>
      <c r="I9" s="6" t="s">
        <v>6</v>
      </c>
      <c r="J9" s="6" t="s">
        <v>6</v>
      </c>
      <c r="K9" s="6" t="s">
        <v>6</v>
      </c>
      <c r="L9" s="6" t="s">
        <v>6</v>
      </c>
      <c r="M9" s="6" t="s">
        <v>6</v>
      </c>
      <c r="N9" s="21" t="s">
        <v>54</v>
      </c>
      <c r="O9" s="24" t="s">
        <v>165</v>
      </c>
      <c r="P9" s="7"/>
      <c r="R9" s="27" cm="1">
        <f t="array" ref="R9">SUM(IF($H9:$M9='Data validation'!$A$3,0,1)*IF(VLOOKUP($H$1:$M$1,'Instructions and Filtering'!$B$8:$D$13,3,FALSE)='Data validation'!$A$3,0,1))</f>
        <v>6</v>
      </c>
    </row>
    <row r="10" spans="1:18" ht="90" x14ac:dyDescent="0.2">
      <c r="A10" s="21">
        <v>2.4</v>
      </c>
      <c r="B10" s="21" t="s">
        <v>160</v>
      </c>
      <c r="C10" s="21" t="s">
        <v>161</v>
      </c>
      <c r="D10" s="22" t="s">
        <v>162</v>
      </c>
      <c r="E10" s="21" t="s">
        <v>171</v>
      </c>
      <c r="F10" s="23" t="s">
        <v>172</v>
      </c>
      <c r="G10" s="13" t="s">
        <v>49</v>
      </c>
      <c r="H10" s="6" t="s">
        <v>6</v>
      </c>
      <c r="I10" s="6" t="s">
        <v>6</v>
      </c>
      <c r="J10" s="6" t="s">
        <v>6</v>
      </c>
      <c r="K10" s="6" t="s">
        <v>6</v>
      </c>
      <c r="L10" s="6" t="s">
        <v>6</v>
      </c>
      <c r="M10" s="6" t="s">
        <v>6</v>
      </c>
      <c r="N10" s="21" t="s">
        <v>54</v>
      </c>
      <c r="O10" s="24" t="s">
        <v>165</v>
      </c>
      <c r="P10" s="7"/>
      <c r="R10" s="27" cm="1">
        <f t="array" ref="R10">SUM(IF($H10:$M10='Data validation'!$A$3,0,1)*IF(VLOOKUP($H$1:$M$1,'Instructions and Filtering'!$B$8:$D$13,3,FALSE)='Data validation'!$A$3,0,1))</f>
        <v>6</v>
      </c>
    </row>
    <row r="11" spans="1:18" ht="60" x14ac:dyDescent="0.2">
      <c r="A11" s="21">
        <v>2.4</v>
      </c>
      <c r="B11" s="21" t="s">
        <v>160</v>
      </c>
      <c r="C11" s="21" t="s">
        <v>161</v>
      </c>
      <c r="D11" s="22" t="s">
        <v>162</v>
      </c>
      <c r="E11" s="21" t="s">
        <v>173</v>
      </c>
      <c r="F11" s="23" t="s">
        <v>174</v>
      </c>
      <c r="G11" s="13" t="s">
        <v>49</v>
      </c>
      <c r="H11" s="6" t="s">
        <v>6</v>
      </c>
      <c r="I11" s="6" t="s">
        <v>6</v>
      </c>
      <c r="J11" s="6" t="s">
        <v>6</v>
      </c>
      <c r="K11" s="6" t="s">
        <v>6</v>
      </c>
      <c r="L11" s="6" t="s">
        <v>6</v>
      </c>
      <c r="M11" s="6" t="s">
        <v>6</v>
      </c>
      <c r="N11" s="21" t="s">
        <v>54</v>
      </c>
      <c r="O11" s="24" t="s">
        <v>165</v>
      </c>
      <c r="P11" s="7"/>
      <c r="R11" s="27" cm="1">
        <f t="array" ref="R11">SUM(IF($H11:$M11='Data validation'!$A$3,0,1)*IF(VLOOKUP($H$1:$M$1,'Instructions and Filtering'!$B$8:$D$13,3,FALSE)='Data validation'!$A$3,0,1))</f>
        <v>6</v>
      </c>
    </row>
    <row r="12" spans="1:18" ht="45" x14ac:dyDescent="0.2">
      <c r="A12" s="21">
        <v>2.5</v>
      </c>
      <c r="B12" s="21" t="s">
        <v>175</v>
      </c>
      <c r="C12" s="21" t="s">
        <v>176</v>
      </c>
      <c r="D12" s="22" t="s">
        <v>177</v>
      </c>
      <c r="E12" s="21" t="s">
        <v>178</v>
      </c>
      <c r="F12" s="23" t="s">
        <v>179</v>
      </c>
      <c r="G12" s="13" t="s">
        <v>49</v>
      </c>
      <c r="H12" s="6" t="s">
        <v>6</v>
      </c>
      <c r="I12" s="6" t="s">
        <v>6</v>
      </c>
      <c r="J12" s="6" t="s">
        <v>6</v>
      </c>
      <c r="K12" s="6" t="s">
        <v>6</v>
      </c>
      <c r="L12" s="6" t="s">
        <v>6</v>
      </c>
      <c r="M12" s="6" t="s">
        <v>6</v>
      </c>
      <c r="N12" s="21" t="s">
        <v>50</v>
      </c>
      <c r="O12" s="24">
        <v>2.7</v>
      </c>
      <c r="P12" s="7"/>
      <c r="R12" s="27" cm="1">
        <f t="array" ref="R12">SUM(IF($H12:$M12='Data validation'!$A$3,0,1)*IF(VLOOKUP($H$1:$M$1,'Instructions and Filtering'!$B$8:$D$13,3,FALSE)='Data validation'!$A$3,0,1))</f>
        <v>6</v>
      </c>
    </row>
    <row r="13" spans="1:18" ht="30" x14ac:dyDescent="0.2">
      <c r="A13" s="21">
        <v>2.5</v>
      </c>
      <c r="B13" s="21" t="s">
        <v>175</v>
      </c>
      <c r="C13" s="21" t="s">
        <v>176</v>
      </c>
      <c r="D13" s="22" t="s">
        <v>177</v>
      </c>
      <c r="E13" s="21" t="s">
        <v>180</v>
      </c>
      <c r="F13" s="23" t="s">
        <v>181</v>
      </c>
      <c r="G13" s="13" t="s">
        <v>49</v>
      </c>
      <c r="H13" s="6" t="s">
        <v>6</v>
      </c>
      <c r="I13" s="6" t="s">
        <v>6</v>
      </c>
      <c r="J13" s="6" t="s">
        <v>6</v>
      </c>
      <c r="K13" s="6" t="s">
        <v>6</v>
      </c>
      <c r="L13" s="6" t="s">
        <v>6</v>
      </c>
      <c r="M13" s="6" t="s">
        <v>6</v>
      </c>
      <c r="N13" s="21" t="s">
        <v>69</v>
      </c>
      <c r="O13" s="24"/>
      <c r="P13" s="7"/>
      <c r="R13" s="27" cm="1">
        <f t="array" ref="R13">SUM(IF($H13:$M13='Data validation'!$A$3,0,1)*IF(VLOOKUP($H$1:$M$1,'Instructions and Filtering'!$B$8:$D$13,3,FALSE)='Data validation'!$A$3,0,1))</f>
        <v>6</v>
      </c>
    </row>
    <row r="14" spans="1:18" ht="45" x14ac:dyDescent="0.2">
      <c r="A14" s="21">
        <v>2.5</v>
      </c>
      <c r="B14" s="21" t="s">
        <v>175</v>
      </c>
      <c r="C14" s="21" t="s">
        <v>176</v>
      </c>
      <c r="D14" s="22" t="s">
        <v>177</v>
      </c>
      <c r="E14" s="21" t="s">
        <v>182</v>
      </c>
      <c r="F14" s="23" t="s">
        <v>183</v>
      </c>
      <c r="G14" s="13" t="s">
        <v>49</v>
      </c>
      <c r="H14" s="6" t="s">
        <v>6</v>
      </c>
      <c r="I14" s="6" t="s">
        <v>6</v>
      </c>
      <c r="J14" s="6" t="s">
        <v>6</v>
      </c>
      <c r="K14" s="6" t="s">
        <v>6</v>
      </c>
      <c r="L14" s="6" t="s">
        <v>6</v>
      </c>
      <c r="M14" s="6" t="s">
        <v>6</v>
      </c>
      <c r="N14" s="21" t="s">
        <v>125</v>
      </c>
      <c r="O14" s="24">
        <v>2.7</v>
      </c>
      <c r="P14" s="7"/>
      <c r="R14" s="27" cm="1">
        <f t="array" ref="R14">SUM(IF($H14:$M14='Data validation'!$A$3,0,1)*IF(VLOOKUP($H$1:$M$1,'Instructions and Filtering'!$B$8:$D$13,3,FALSE)='Data validation'!$A$3,0,1))</f>
        <v>6</v>
      </c>
    </row>
    <row r="15" spans="1:18" ht="45" x14ac:dyDescent="0.2">
      <c r="A15" s="21">
        <v>2.5</v>
      </c>
      <c r="B15" s="21" t="s">
        <v>175</v>
      </c>
      <c r="C15" s="21" t="s">
        <v>184</v>
      </c>
      <c r="D15" s="22" t="s">
        <v>185</v>
      </c>
      <c r="E15" s="21" t="s">
        <v>186</v>
      </c>
      <c r="F15" s="23" t="s">
        <v>187</v>
      </c>
      <c r="G15" s="13" t="s">
        <v>49</v>
      </c>
      <c r="H15" s="6" t="s">
        <v>6</v>
      </c>
      <c r="I15" s="6" t="s">
        <v>6</v>
      </c>
      <c r="J15" s="6" t="s">
        <v>6</v>
      </c>
      <c r="K15" s="6" t="s">
        <v>6</v>
      </c>
      <c r="L15" s="6" t="s">
        <v>6</v>
      </c>
      <c r="M15" s="6" t="s">
        <v>6</v>
      </c>
      <c r="N15" s="21" t="s">
        <v>50</v>
      </c>
      <c r="O15" s="24">
        <v>2.8</v>
      </c>
      <c r="P15" s="7"/>
      <c r="R15" s="27" cm="1">
        <f t="array" ref="R15">SUM(IF($H15:$M15='Data validation'!$A$3,0,1)*IF(VLOOKUP($H$1:$M$1,'Instructions and Filtering'!$B$8:$D$13,3,FALSE)='Data validation'!$A$3,0,1))</f>
        <v>6</v>
      </c>
    </row>
    <row r="16" spans="1:18" ht="45" x14ac:dyDescent="0.2">
      <c r="A16" s="21">
        <v>2.6</v>
      </c>
      <c r="B16" s="21" t="s">
        <v>188</v>
      </c>
      <c r="C16" s="21" t="s">
        <v>189</v>
      </c>
      <c r="D16" s="22" t="s">
        <v>190</v>
      </c>
      <c r="E16" s="21" t="s">
        <v>191</v>
      </c>
      <c r="F16" s="36" t="s">
        <v>192</v>
      </c>
      <c r="G16" s="13" t="s">
        <v>49</v>
      </c>
      <c r="H16" s="24" t="s">
        <v>117</v>
      </c>
      <c r="I16" s="24" t="s">
        <v>117</v>
      </c>
      <c r="J16" s="24" t="s">
        <v>117</v>
      </c>
      <c r="K16" s="24" t="s">
        <v>117</v>
      </c>
      <c r="L16" s="24" t="s">
        <v>117</v>
      </c>
      <c r="M16" s="24" t="s">
        <v>117</v>
      </c>
      <c r="N16" s="21" t="s">
        <v>54</v>
      </c>
      <c r="O16" s="24">
        <v>2.5</v>
      </c>
      <c r="P16" s="51" t="s">
        <v>193</v>
      </c>
      <c r="R16" s="27" cm="1">
        <f t="array" ref="R16">SUM(IF($H16:$M16='Data validation'!$A$3,0,1)*IF(VLOOKUP($H$1:$M$1,'Instructions and Filtering'!$B$8:$D$13,3,FALSE)='Data validation'!$A$3,0,1))</f>
        <v>6</v>
      </c>
    </row>
    <row r="17" spans="1:57" ht="105" x14ac:dyDescent="0.2">
      <c r="A17" s="21">
        <v>2.6</v>
      </c>
      <c r="B17" s="21" t="s">
        <v>188</v>
      </c>
      <c r="C17" s="21" t="s">
        <v>189</v>
      </c>
      <c r="D17" s="22" t="s">
        <v>190</v>
      </c>
      <c r="E17" s="21" t="s">
        <v>194</v>
      </c>
      <c r="F17" s="23" t="s">
        <v>195</v>
      </c>
      <c r="G17" s="13" t="s">
        <v>49</v>
      </c>
      <c r="H17" s="6" t="s">
        <v>196</v>
      </c>
      <c r="I17" s="6" t="s">
        <v>196</v>
      </c>
      <c r="J17" s="6" t="s">
        <v>196</v>
      </c>
      <c r="K17" s="6" t="s">
        <v>196</v>
      </c>
      <c r="L17" s="6" t="s">
        <v>196</v>
      </c>
      <c r="M17" s="6" t="s">
        <v>196</v>
      </c>
      <c r="N17" s="21" t="s">
        <v>54</v>
      </c>
      <c r="O17" s="24">
        <v>2.6</v>
      </c>
      <c r="P17" s="51" t="s">
        <v>193</v>
      </c>
      <c r="R17" s="27" cm="1">
        <f t="array" ref="R17">SUM(IF($H17:$M17='Data validation'!$A$3,0,1)*IF(VLOOKUP($H$1:$M$1,'Instructions and Filtering'!$B$8:$D$13,3,FALSE)='Data validation'!$A$3,0,1))</f>
        <v>6</v>
      </c>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row>
    <row r="18" spans="1:57" ht="45" x14ac:dyDescent="0.2">
      <c r="A18" s="21">
        <v>2.6</v>
      </c>
      <c r="B18" s="21" t="s">
        <v>188</v>
      </c>
      <c r="C18" s="21" t="s">
        <v>189</v>
      </c>
      <c r="D18" s="22" t="s">
        <v>190</v>
      </c>
      <c r="E18" s="21" t="s">
        <v>197</v>
      </c>
      <c r="F18" s="23" t="s">
        <v>198</v>
      </c>
      <c r="G18" s="13" t="s">
        <v>49</v>
      </c>
      <c r="H18" s="24" t="s">
        <v>117</v>
      </c>
      <c r="I18" s="24" t="s">
        <v>117</v>
      </c>
      <c r="J18" s="24" t="s">
        <v>117</v>
      </c>
      <c r="K18" s="24" t="s">
        <v>117</v>
      </c>
      <c r="L18" s="24" t="s">
        <v>117</v>
      </c>
      <c r="M18" s="24" t="s">
        <v>117</v>
      </c>
      <c r="N18" s="21" t="s">
        <v>69</v>
      </c>
      <c r="O18" s="24"/>
      <c r="P18" s="51" t="s">
        <v>193</v>
      </c>
      <c r="R18" s="27" cm="1">
        <f t="array" ref="R18">SUM(IF($H18:$M18='Data validation'!$A$3,0,1)*IF(VLOOKUP($H$1:$M$1,'Instructions and Filtering'!$B$8:$D$13,3,FALSE)='Data validation'!$A$3,0,1))</f>
        <v>6</v>
      </c>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row>
    <row r="19" spans="1:57" ht="45" x14ac:dyDescent="0.2">
      <c r="A19" s="21">
        <v>2.6</v>
      </c>
      <c r="B19" s="21" t="s">
        <v>188</v>
      </c>
      <c r="C19" s="21" t="s">
        <v>189</v>
      </c>
      <c r="D19" s="22" t="s">
        <v>190</v>
      </c>
      <c r="E19" s="21" t="s">
        <v>199</v>
      </c>
      <c r="F19" s="23" t="s">
        <v>200</v>
      </c>
      <c r="G19" s="13" t="s">
        <v>49</v>
      </c>
      <c r="H19" s="24" t="s">
        <v>117</v>
      </c>
      <c r="I19" s="24" t="s">
        <v>117</v>
      </c>
      <c r="J19" s="24" t="s">
        <v>117</v>
      </c>
      <c r="K19" s="24" t="s">
        <v>117</v>
      </c>
      <c r="L19" s="24" t="s">
        <v>117</v>
      </c>
      <c r="M19" s="24" t="s">
        <v>117</v>
      </c>
      <c r="N19" s="21" t="s">
        <v>69</v>
      </c>
      <c r="O19" s="24"/>
      <c r="P19" s="51" t="s">
        <v>193</v>
      </c>
      <c r="R19" s="27" cm="1">
        <f t="array" ref="R19">SUM(IF($H19:$M19='Data validation'!$A$3,0,1)*IF(VLOOKUP($H$1:$M$1,'Instructions and Filtering'!$B$8:$D$13,3,FALSE)='Data validation'!$A$3,0,1))</f>
        <v>6</v>
      </c>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row>
    <row r="20" spans="1:57" ht="90" x14ac:dyDescent="0.2">
      <c r="A20" s="21">
        <v>2.6</v>
      </c>
      <c r="B20" s="21" t="s">
        <v>188</v>
      </c>
      <c r="C20" s="21" t="s">
        <v>201</v>
      </c>
      <c r="D20" s="22" t="s">
        <v>202</v>
      </c>
      <c r="E20" s="21" t="s">
        <v>203</v>
      </c>
      <c r="F20" s="23" t="s">
        <v>204</v>
      </c>
      <c r="G20" s="13" t="s">
        <v>49</v>
      </c>
      <c r="H20" s="24" t="s">
        <v>117</v>
      </c>
      <c r="I20" s="24" t="s">
        <v>117</v>
      </c>
      <c r="J20" s="24" t="s">
        <v>117</v>
      </c>
      <c r="K20" s="24" t="s">
        <v>117</v>
      </c>
      <c r="L20" s="24" t="s">
        <v>117</v>
      </c>
      <c r="M20" s="24" t="s">
        <v>117</v>
      </c>
      <c r="N20" s="21" t="s">
        <v>54</v>
      </c>
      <c r="O20" s="24" t="s">
        <v>205</v>
      </c>
      <c r="P20" s="51" t="s">
        <v>193</v>
      </c>
      <c r="R20" s="27" cm="1">
        <f t="array" ref="R20">SUM(IF($H20:$M20='Data validation'!$A$3,0,1)*IF(VLOOKUP($H$1:$M$1,'Instructions and Filtering'!$B$8:$D$13,3,FALSE)='Data validation'!$A$3,0,1))</f>
        <v>6</v>
      </c>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row>
    <row r="21" spans="1:57" ht="45" x14ac:dyDescent="0.2">
      <c r="A21" s="21">
        <v>2.6</v>
      </c>
      <c r="B21" s="21" t="s">
        <v>188</v>
      </c>
      <c r="C21" s="21" t="s">
        <v>201</v>
      </c>
      <c r="D21" s="22" t="s">
        <v>202</v>
      </c>
      <c r="E21" s="35" t="s">
        <v>206</v>
      </c>
      <c r="F21" s="23" t="s">
        <v>207</v>
      </c>
      <c r="G21" s="37" t="s">
        <v>49</v>
      </c>
      <c r="H21" s="24" t="s">
        <v>117</v>
      </c>
      <c r="I21" s="24" t="s">
        <v>117</v>
      </c>
      <c r="J21" s="24" t="s">
        <v>117</v>
      </c>
      <c r="K21" s="24" t="s">
        <v>117</v>
      </c>
      <c r="L21" s="24" t="s">
        <v>117</v>
      </c>
      <c r="M21" s="24" t="s">
        <v>117</v>
      </c>
      <c r="N21" s="35" t="s">
        <v>50</v>
      </c>
      <c r="O21" s="24" t="s">
        <v>208</v>
      </c>
      <c r="P21" s="51" t="s">
        <v>209</v>
      </c>
      <c r="Q21" s="20"/>
      <c r="R21" s="27" cm="1">
        <f t="array" ref="R21">SUM(IF($H21:$M21='Data validation'!$A$3,0,1)*IF(VLOOKUP($H$1:$M$1,'Instructions and Filtering'!$B$8:$D$13,3,FALSE)='Data validation'!$A$3,0,1))</f>
        <v>6</v>
      </c>
      <c r="Z21" s="9"/>
      <c r="AA21" s="9"/>
      <c r="AB21" s="9"/>
      <c r="AC21" s="9"/>
      <c r="AD21" s="9"/>
      <c r="AE21" s="9"/>
      <c r="AF21" s="9"/>
      <c r="AG21" s="9"/>
      <c r="AH21" s="9"/>
      <c r="AI21" s="9"/>
      <c r="AJ21" s="9"/>
      <c r="AK21" s="9"/>
      <c r="AL21" s="9"/>
      <c r="AM21" s="9"/>
      <c r="AN21" s="9"/>
      <c r="AO21" s="9"/>
      <c r="AP21" s="9"/>
      <c r="AQ21" s="9"/>
      <c r="AR21" s="9"/>
      <c r="AS21" s="9"/>
      <c r="AT21" s="9"/>
      <c r="AU21" s="9"/>
      <c r="AV21" s="9"/>
      <c r="AW21" s="9"/>
      <c r="AX21" s="9"/>
      <c r="AY21" s="9"/>
      <c r="AZ21" s="9"/>
      <c r="BA21" s="9"/>
      <c r="BB21" s="9"/>
      <c r="BC21" s="9"/>
      <c r="BD21" s="9"/>
      <c r="BE21" s="9"/>
    </row>
    <row r="22" spans="1:57" ht="75" x14ac:dyDescent="0.2">
      <c r="A22" s="21">
        <v>2.6</v>
      </c>
      <c r="B22" s="21" t="s">
        <v>188</v>
      </c>
      <c r="C22" s="21" t="s">
        <v>201</v>
      </c>
      <c r="D22" s="22" t="s">
        <v>202</v>
      </c>
      <c r="E22" s="21" t="s">
        <v>210</v>
      </c>
      <c r="F22" s="23" t="s">
        <v>211</v>
      </c>
      <c r="G22" s="13" t="s">
        <v>49</v>
      </c>
      <c r="H22" s="6" t="s">
        <v>196</v>
      </c>
      <c r="I22" s="6" t="s">
        <v>196</v>
      </c>
      <c r="J22" s="6" t="s">
        <v>196</v>
      </c>
      <c r="K22" s="6" t="s">
        <v>196</v>
      </c>
      <c r="L22" s="6" t="s">
        <v>196</v>
      </c>
      <c r="M22" s="6" t="s">
        <v>196</v>
      </c>
      <c r="N22" s="21" t="s">
        <v>69</v>
      </c>
      <c r="O22" s="24"/>
      <c r="P22" s="51" t="s">
        <v>212</v>
      </c>
      <c r="R22" s="27" cm="1">
        <f t="array" ref="R22">SUM(IF($H22:$M22='Data validation'!$A$3,0,1)*IF(VLOOKUP($H$1:$M$1,'Instructions and Filtering'!$B$8:$D$13,3,FALSE)='Data validation'!$A$3,0,1))</f>
        <v>6</v>
      </c>
      <c r="Z22" s="9"/>
      <c r="AA22" s="9"/>
      <c r="AB22" s="9"/>
      <c r="AC22" s="9"/>
      <c r="AD22" s="9"/>
      <c r="AE22" s="9"/>
      <c r="AF22" s="9"/>
      <c r="AG22" s="9"/>
      <c r="AH22" s="9"/>
      <c r="AI22" s="9"/>
      <c r="AJ22" s="9"/>
      <c r="AK22" s="9"/>
      <c r="AL22" s="9"/>
      <c r="AM22" s="9"/>
      <c r="AN22" s="9"/>
      <c r="AO22" s="9"/>
      <c r="AP22" s="9"/>
      <c r="AQ22" s="9"/>
      <c r="AR22" s="9"/>
      <c r="AS22" s="9"/>
      <c r="AT22" s="9"/>
      <c r="AU22" s="9"/>
      <c r="AV22" s="9"/>
      <c r="AW22" s="9"/>
      <c r="AX22" s="9"/>
      <c r="AY22" s="9"/>
      <c r="AZ22" s="9"/>
      <c r="BA22" s="9"/>
      <c r="BB22" s="9"/>
      <c r="BC22" s="9"/>
      <c r="BD22" s="9"/>
      <c r="BE22" s="9"/>
    </row>
    <row r="23" spans="1:57" ht="45" x14ac:dyDescent="0.2">
      <c r="A23" s="21">
        <v>2.6</v>
      </c>
      <c r="B23" s="21" t="s">
        <v>188</v>
      </c>
      <c r="C23" s="21" t="s">
        <v>201</v>
      </c>
      <c r="D23" s="22" t="s">
        <v>202</v>
      </c>
      <c r="E23" s="21" t="s">
        <v>213</v>
      </c>
      <c r="F23" s="23" t="s">
        <v>214</v>
      </c>
      <c r="G23" s="13" t="s">
        <v>49</v>
      </c>
      <c r="H23" s="24" t="s">
        <v>117</v>
      </c>
      <c r="I23" s="24" t="s">
        <v>117</v>
      </c>
      <c r="J23" s="24" t="s">
        <v>117</v>
      </c>
      <c r="K23" s="24" t="s">
        <v>117</v>
      </c>
      <c r="L23" s="24" t="s">
        <v>117</v>
      </c>
      <c r="M23" s="24" t="s">
        <v>117</v>
      </c>
      <c r="N23" s="21" t="s">
        <v>54</v>
      </c>
      <c r="O23" s="24" t="s">
        <v>205</v>
      </c>
      <c r="P23" s="51" t="s">
        <v>193</v>
      </c>
      <c r="R23" s="27" cm="1">
        <f t="array" ref="R23">SUM(IF($H23:$M23='Data validation'!$A$3,0,1)*IF(VLOOKUP($H$1:$M$1,'Instructions and Filtering'!$B$8:$D$13,3,FALSE)='Data validation'!$A$3,0,1))</f>
        <v>6</v>
      </c>
      <c r="Z23" s="9"/>
      <c r="AA23" s="9"/>
      <c r="AB23" s="9"/>
      <c r="AC23" s="9"/>
      <c r="AD23" s="9"/>
      <c r="AE23" s="9"/>
      <c r="AF23" s="9"/>
      <c r="AG23" s="9"/>
      <c r="AH23" s="9"/>
      <c r="AI23" s="9"/>
      <c r="AJ23" s="9"/>
      <c r="AK23" s="9"/>
      <c r="AL23" s="9"/>
      <c r="AM23" s="9"/>
      <c r="AN23" s="9"/>
      <c r="AO23" s="9"/>
      <c r="AP23" s="9"/>
      <c r="AQ23" s="9"/>
      <c r="AR23" s="9"/>
      <c r="AS23" s="9"/>
      <c r="AT23" s="9"/>
      <c r="AU23" s="9"/>
      <c r="AV23" s="9"/>
      <c r="AW23" s="9"/>
      <c r="AX23" s="9"/>
      <c r="AY23" s="9"/>
      <c r="AZ23" s="9"/>
      <c r="BA23" s="9"/>
      <c r="BB23" s="9"/>
      <c r="BC23" s="9"/>
      <c r="BD23" s="9"/>
      <c r="BE23" s="9"/>
    </row>
  </sheetData>
  <sheetProtection algorithmName="SHA-512" hashValue="b+y/0oSZYsemkYhrTCHbCnH9mAgI++1YfHsjaqNLffkZWmmmISWwEwq27HccNGVD0jCUOcoTuP2HOwbj/Tu6xQ==" saltValue="SiEfT89rvYj41f4K+sDfIw==" spinCount="100000" sheet="1" objects="1" scenarios="1" autoFilter="0"/>
  <autoFilter ref="G1:N1" xr:uid="{D8310A13-94DE-437C-95BC-37DEC8AD510B}"/>
  <phoneticPr fontId="4" type="noConversion"/>
  <conditionalFormatting sqref="A2:P23">
    <cfRule type="expression" dxfId="84" priority="10" stopIfTrue="1">
      <formula>$R2=0</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11" id="{5070BE87-69E4-496D-BE75-842628EF2676}">
            <xm:f>$G2='Data validation'!$A$10</xm:f>
            <x14:dxf>
              <font>
                <color theme="4"/>
              </font>
              <fill>
                <patternFill>
                  <bgColor theme="3" tint="0.89996032593768116"/>
                </patternFill>
              </fill>
            </x14:dxf>
          </x14:cfRule>
          <xm:sqref>A2:G23</xm:sqref>
        </x14:conditionalFormatting>
        <x14:conditionalFormatting xmlns:xm="http://schemas.microsoft.com/office/excel/2006/main">
          <x14:cfRule type="expression" priority="8" stopIfTrue="1" id="{A7DF4F93-6964-4CCF-A809-E3F553CEC274}">
            <xm:f>'Instructions and Filtering'!$D$13='Data validation'!$A$21</xm:f>
            <x14:dxf>
              <font>
                <strike/>
                <color theme="2" tint="-0.499984740745262"/>
              </font>
              <fill>
                <patternFill>
                  <bgColor theme="2" tint="-0.24994659260841701"/>
                </patternFill>
              </fill>
            </x14:dxf>
          </x14:cfRule>
          <x14:cfRule type="expression" priority="9" stopIfTrue="1" id="{16CEAA39-F758-4861-98A2-F99F34964F5F}">
            <xm:f>VLOOKUP($G2,'Instructions and Filtering'!$C$16:$D$17,2,FALSE)='Data validation'!$A$3</xm:f>
            <x14:dxf>
              <font>
                <strike/>
                <color theme="2" tint="-0.499984740745262"/>
              </font>
              <fill>
                <patternFill>
                  <bgColor theme="2" tint="-0.24994659260841701"/>
                </patternFill>
              </fill>
            </x14:dxf>
          </x14:cfRule>
          <xm:sqref>A2:P23</xm:sqref>
        </x14:conditionalFormatting>
        <x14:conditionalFormatting xmlns:xm="http://schemas.microsoft.com/office/excel/2006/main">
          <x14:cfRule type="cellIs" priority="11" operator="equal" id="{4B331EB7-9507-4CA3-9CF3-EC871BB0F9DC}">
            <xm:f>'Data validation'!$A$2</xm:f>
            <x14:dxf>
              <font>
                <color theme="9" tint="-0.499984740745262"/>
              </font>
              <fill>
                <patternFill>
                  <bgColor theme="9" tint="0.59996337778862885"/>
                </patternFill>
              </fill>
            </x14:dxf>
          </x14:cfRule>
          <x14:cfRule type="cellIs" priority="297" operator="equal" id="{11545055-922B-4EAD-A0F9-1534C74F729C}">
            <xm:f>'Data validation'!$A$3</xm:f>
            <x14:dxf>
              <font>
                <color rgb="FFFF0000"/>
              </font>
              <fill>
                <patternFill>
                  <bgColor theme="5" tint="0.79998168889431442"/>
                </patternFill>
              </fill>
            </x14:dxf>
          </x14:cfRule>
          <x14:cfRule type="cellIs" priority="298" operator="equal" id="{2D37C194-9F55-4350-A1DE-D9AEC7E58DC5}">
            <xm:f>'Data validation'!$A$4</xm:f>
            <x14:dxf>
              <font>
                <color theme="9" tint="-0.499984740745262"/>
              </font>
              <fill>
                <patternFill patternType="darkUp">
                  <fgColor theme="9" tint="0.59996337778862885"/>
                </patternFill>
              </fill>
            </x14:dxf>
          </x14:cfRule>
          <x14:cfRule type="cellIs" priority="310" operator="equal" id="{0C6ECDC8-2624-433F-A8DB-8A93D5C4F504}">
            <xm:f>'Data validation'!$A$5</xm:f>
            <x14:dxf>
              <font>
                <color theme="4"/>
              </font>
              <fill>
                <patternFill patternType="darkUp">
                  <fgColor theme="7" tint="0.79998168889431442"/>
                </patternFill>
              </fill>
            </x14:dxf>
          </x14:cfRule>
          <xm:sqref>H2:M23</xm:sqref>
        </x14:conditionalFormatting>
        <x14:conditionalFormatting xmlns:xm="http://schemas.microsoft.com/office/excel/2006/main">
          <x14:cfRule type="cellIs" priority="324" operator="equal" id="{322738F6-C25A-4B14-91EE-EDEBE0523E18}">
            <xm:f>'Data validation'!$A$14</xm:f>
            <x14:dxf>
              <font>
                <b/>
                <i val="0"/>
                <color rgb="FFFF0000"/>
              </font>
              <fill>
                <patternFill patternType="none">
                  <bgColor auto="1"/>
                </patternFill>
              </fill>
            </x14:dxf>
          </x14:cfRule>
          <x14:cfRule type="cellIs" priority="325" operator="equal" id="{A40BD6CD-CFBE-42AC-84CD-AD83B9371287}">
            <xm:f>'Data validation'!$A$15</xm:f>
            <x14:dxf>
              <font>
                <b/>
                <i val="0"/>
                <color theme="5"/>
              </font>
              <fill>
                <patternFill patternType="none">
                  <bgColor auto="1"/>
                </patternFill>
              </fill>
            </x14:dxf>
          </x14:cfRule>
          <x14:cfRule type="cellIs" priority="326" operator="equal" id="{E54E30A3-EEC2-4256-9861-91DC37C1CA58}">
            <xm:f>'Data validation'!$A$16</xm:f>
            <x14:dxf>
              <font>
                <b val="0"/>
                <i val="0"/>
                <color theme="5"/>
              </font>
            </x14:dxf>
          </x14:cfRule>
          <xm:sqref>N1:N1048576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17C8DD61-9007-43E5-8459-70050F405D86}">
          <x14:formula1>
            <xm:f>'Data validation'!$A$2:$A$5</xm:f>
          </x14:formula1>
          <xm:sqref>H2:M26</xm:sqref>
        </x14:dataValidation>
        <x14:dataValidation type="list" allowBlank="1" showInputMessage="1" showErrorMessage="1" xr:uid="{3EF2F28A-E19A-47BC-8D90-84DB1551F1B0}">
          <x14:formula1>
            <xm:f>'Data validation'!$A$9:$A$10</xm:f>
          </x14:formula1>
          <xm:sqref>G2:G26</xm:sqref>
        </x14:dataValidation>
        <x14:dataValidation type="list" allowBlank="1" showInputMessage="1" showErrorMessage="1" xr:uid="{CCB012B5-32B6-4DC0-8D5C-EE574B5FEE8E}">
          <x14:formula1>
            <xm:f>'Data validation'!$A$14:$A$17</xm:f>
          </x14:formula1>
          <xm:sqref>N2:N26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9CC98-3FBF-40D1-A1BB-88FBF8ABEF17}">
  <sheetPr>
    <tabColor theme="2"/>
  </sheetPr>
  <dimension ref="A1:BE28"/>
  <sheetViews>
    <sheetView showGridLines="0" zoomScale="115" zoomScaleNormal="115" workbookViewId="0">
      <pane ySplit="1" topLeftCell="A2" activePane="bottomLeft" state="frozen"/>
      <selection activeCell="B2" sqref="B2:G2"/>
      <selection pane="bottomLeft" activeCell="H19" sqref="H19"/>
    </sheetView>
  </sheetViews>
  <sheetFormatPr baseColWidth="10" defaultColWidth="9" defaultRowHeight="14" x14ac:dyDescent="0.2"/>
  <cols>
    <col min="1" max="1" width="10.33203125" style="28" customWidth="1"/>
    <col min="2" max="2" width="18.83203125" style="20" customWidth="1"/>
    <col min="3" max="3" width="10" style="20" customWidth="1"/>
    <col min="4" max="4" width="40.33203125" style="20" customWidth="1"/>
    <col min="5" max="5" width="12.33203125" style="20" customWidth="1"/>
    <col min="6" max="6" width="69.1640625" style="20" customWidth="1"/>
    <col min="7" max="7" width="14.83203125" style="29" customWidth="1"/>
    <col min="8" max="8" width="11.6640625" style="20" customWidth="1"/>
    <col min="9" max="9" width="11.83203125" style="20" customWidth="1"/>
    <col min="10" max="13" width="12.6640625" style="20" customWidth="1"/>
    <col min="14" max="14" width="11" style="20" customWidth="1"/>
    <col min="15" max="15" width="14.1640625" style="20" customWidth="1"/>
    <col min="16" max="16" width="39.1640625" style="20" customWidth="1"/>
    <col min="17" max="17" width="9" style="26"/>
    <col min="18" max="18" width="9" style="26" hidden="1" customWidth="1"/>
    <col min="19" max="25" width="9" style="20"/>
    <col min="26" max="57" width="9" style="8"/>
    <col min="58" max="16384" width="9" style="20"/>
  </cols>
  <sheetData>
    <row r="1" spans="1:18" ht="45" x14ac:dyDescent="0.2">
      <c r="A1" s="16" t="s">
        <v>27</v>
      </c>
      <c r="B1" s="16" t="s">
        <v>28</v>
      </c>
      <c r="C1" s="16" t="s">
        <v>29</v>
      </c>
      <c r="D1" s="16" t="s">
        <v>30</v>
      </c>
      <c r="E1" s="16" t="s">
        <v>31</v>
      </c>
      <c r="F1" s="16" t="s">
        <v>139</v>
      </c>
      <c r="G1" s="71" t="s">
        <v>33</v>
      </c>
      <c r="H1" s="72" t="s">
        <v>34</v>
      </c>
      <c r="I1" s="72" t="s">
        <v>35</v>
      </c>
      <c r="J1" s="72" t="s">
        <v>36</v>
      </c>
      <c r="K1" s="72" t="s">
        <v>37</v>
      </c>
      <c r="L1" s="72" t="s">
        <v>38</v>
      </c>
      <c r="M1" s="72" t="s">
        <v>39</v>
      </c>
      <c r="N1" s="72" t="s">
        <v>40</v>
      </c>
      <c r="O1" s="16" t="s">
        <v>41</v>
      </c>
      <c r="P1" s="18" t="s">
        <v>42</v>
      </c>
      <c r="Q1" s="20"/>
      <c r="R1" s="20"/>
    </row>
    <row r="2" spans="1:18" s="26" customFormat="1" ht="45" x14ac:dyDescent="0.2">
      <c r="A2" s="21" t="s">
        <v>110</v>
      </c>
      <c r="B2" s="21" t="s">
        <v>215</v>
      </c>
      <c r="C2" s="21" t="s">
        <v>216</v>
      </c>
      <c r="D2" s="22" t="s">
        <v>217</v>
      </c>
      <c r="E2" s="21" t="s">
        <v>218</v>
      </c>
      <c r="F2" s="23" t="s">
        <v>219</v>
      </c>
      <c r="G2" s="13" t="s">
        <v>49</v>
      </c>
      <c r="H2" s="6" t="s">
        <v>6</v>
      </c>
      <c r="I2" s="6" t="s">
        <v>6</v>
      </c>
      <c r="J2" s="6" t="s">
        <v>6</v>
      </c>
      <c r="K2" s="6" t="s">
        <v>6</v>
      </c>
      <c r="L2" s="6" t="s">
        <v>6</v>
      </c>
      <c r="M2" s="6" t="s">
        <v>6</v>
      </c>
      <c r="N2" s="21" t="s">
        <v>125</v>
      </c>
      <c r="O2" s="24" t="s">
        <v>220</v>
      </c>
      <c r="P2" s="7"/>
      <c r="R2" s="27" cm="1">
        <f t="array" ref="R2">SUM(IF($H2:$M2='Data validation'!$A$3,0,1)*IF(VLOOKUP($H$1:$M$1,'Instructions and Filtering'!$B$8:$D$13,3,FALSE)='Data validation'!$A$3,0,1))</f>
        <v>6</v>
      </c>
    </row>
    <row r="3" spans="1:18" s="26" customFormat="1" ht="30" x14ac:dyDescent="0.2">
      <c r="A3" s="21" t="s">
        <v>110</v>
      </c>
      <c r="B3" s="21" t="s">
        <v>215</v>
      </c>
      <c r="C3" s="21" t="s">
        <v>221</v>
      </c>
      <c r="D3" s="22" t="s">
        <v>217</v>
      </c>
      <c r="E3" s="21" t="s">
        <v>222</v>
      </c>
      <c r="F3" s="23" t="s">
        <v>223</v>
      </c>
      <c r="G3" s="13" t="s">
        <v>49</v>
      </c>
      <c r="H3" s="6" t="s">
        <v>6</v>
      </c>
      <c r="I3" s="6" t="s">
        <v>6</v>
      </c>
      <c r="J3" s="6" t="s">
        <v>6</v>
      </c>
      <c r="K3" s="6" t="s">
        <v>6</v>
      </c>
      <c r="L3" s="6" t="s">
        <v>6</v>
      </c>
      <c r="M3" s="6" t="s">
        <v>6</v>
      </c>
      <c r="N3" s="21" t="s">
        <v>69</v>
      </c>
      <c r="O3" s="24"/>
      <c r="P3" s="7"/>
      <c r="R3" s="27" cm="1">
        <f t="array" ref="R3">SUM(IF($H3:$M3='Data validation'!$A$3,0,1)*IF(VLOOKUP($H$1:$M$1,'Instructions and Filtering'!$B$8:$D$13,3,FALSE)='Data validation'!$A$3,0,1))</f>
        <v>6</v>
      </c>
    </row>
    <row r="4" spans="1:18" s="26" customFormat="1" ht="30" x14ac:dyDescent="0.2">
      <c r="A4" s="21" t="s">
        <v>110</v>
      </c>
      <c r="B4" s="21" t="s">
        <v>215</v>
      </c>
      <c r="C4" s="21" t="s">
        <v>221</v>
      </c>
      <c r="D4" s="25" t="s">
        <v>224</v>
      </c>
      <c r="E4" s="21" t="s">
        <v>225</v>
      </c>
      <c r="F4" s="23" t="s">
        <v>226</v>
      </c>
      <c r="G4" s="13" t="s">
        <v>49</v>
      </c>
      <c r="H4" s="6" t="s">
        <v>6</v>
      </c>
      <c r="I4" s="6" t="s">
        <v>6</v>
      </c>
      <c r="J4" s="6" t="s">
        <v>6</v>
      </c>
      <c r="K4" s="6" t="s">
        <v>6</v>
      </c>
      <c r="L4" s="6" t="s">
        <v>6</v>
      </c>
      <c r="M4" s="6" t="s">
        <v>6</v>
      </c>
      <c r="N4" s="21" t="s">
        <v>125</v>
      </c>
      <c r="O4" s="24" t="s">
        <v>165</v>
      </c>
      <c r="P4" s="7"/>
      <c r="R4" s="27" cm="1">
        <f t="array" ref="R4">SUM(IF($H4:$M4='Data validation'!$A$3,0,1)*IF(VLOOKUP($H$1:$M$1,'Instructions and Filtering'!$B$8:$D$13,3,FALSE)='Data validation'!$A$3,0,1))</f>
        <v>6</v>
      </c>
    </row>
    <row r="5" spans="1:18" s="26" customFormat="1" ht="45" x14ac:dyDescent="0.2">
      <c r="A5" s="21" t="s">
        <v>110</v>
      </c>
      <c r="B5" s="21" t="s">
        <v>215</v>
      </c>
      <c r="C5" s="21" t="s">
        <v>221</v>
      </c>
      <c r="D5" s="25" t="s">
        <v>224</v>
      </c>
      <c r="E5" s="21" t="s">
        <v>227</v>
      </c>
      <c r="F5" s="23" t="s">
        <v>228</v>
      </c>
      <c r="G5" s="13" t="s">
        <v>49</v>
      </c>
      <c r="H5" s="6" t="s">
        <v>6</v>
      </c>
      <c r="I5" s="6" t="s">
        <v>6</v>
      </c>
      <c r="J5" s="6" t="s">
        <v>6</v>
      </c>
      <c r="K5" s="6" t="s">
        <v>6</v>
      </c>
      <c r="L5" s="6" t="s">
        <v>6</v>
      </c>
      <c r="M5" s="6" t="s">
        <v>6</v>
      </c>
      <c r="N5" s="21" t="s">
        <v>125</v>
      </c>
      <c r="O5" s="24" t="s">
        <v>229</v>
      </c>
      <c r="P5" s="7"/>
      <c r="R5" s="27" cm="1">
        <f t="array" ref="R5">SUM(IF($H5:$M5='Data validation'!$A$3,0,1)*IF(VLOOKUP($H$1:$M$1,'Instructions and Filtering'!$B$8:$D$13,3,FALSE)='Data validation'!$A$3,0,1))</f>
        <v>6</v>
      </c>
    </row>
    <row r="6" spans="1:18" s="26" customFormat="1" ht="30" x14ac:dyDescent="0.2">
      <c r="A6" s="21" t="s">
        <v>110</v>
      </c>
      <c r="B6" s="21" t="s">
        <v>215</v>
      </c>
      <c r="C6" s="21" t="s">
        <v>221</v>
      </c>
      <c r="D6" s="25" t="s">
        <v>224</v>
      </c>
      <c r="E6" s="21" t="s">
        <v>230</v>
      </c>
      <c r="F6" s="23" t="s">
        <v>231</v>
      </c>
      <c r="G6" s="13" t="s">
        <v>49</v>
      </c>
      <c r="H6" s="6" t="s">
        <v>6</v>
      </c>
      <c r="I6" s="6" t="s">
        <v>6</v>
      </c>
      <c r="J6" s="6" t="s">
        <v>6</v>
      </c>
      <c r="K6" s="6" t="s">
        <v>6</v>
      </c>
      <c r="L6" s="6" t="s">
        <v>6</v>
      </c>
      <c r="M6" s="6" t="s">
        <v>6</v>
      </c>
      <c r="N6" s="21" t="s">
        <v>125</v>
      </c>
      <c r="O6" s="24" t="s">
        <v>229</v>
      </c>
      <c r="P6" s="7"/>
      <c r="R6" s="27" cm="1">
        <f t="array" ref="R6">SUM(IF($H6:$M6='Data validation'!$A$3,0,1)*IF(VLOOKUP($H$1:$M$1,'Instructions and Filtering'!$B$8:$D$13,3,FALSE)='Data validation'!$A$3,0,1))</f>
        <v>6</v>
      </c>
    </row>
    <row r="7" spans="1:18" ht="15" x14ac:dyDescent="0.2">
      <c r="A7" s="21" t="s">
        <v>110</v>
      </c>
      <c r="B7" s="21" t="s">
        <v>215</v>
      </c>
      <c r="C7" s="21" t="s">
        <v>221</v>
      </c>
      <c r="D7" s="22" t="s">
        <v>224</v>
      </c>
      <c r="E7" s="21" t="s">
        <v>232</v>
      </c>
      <c r="F7" s="23" t="s">
        <v>233</v>
      </c>
      <c r="G7" s="13" t="s">
        <v>49</v>
      </c>
      <c r="H7" s="6" t="s">
        <v>6</v>
      </c>
      <c r="I7" s="6" t="s">
        <v>6</v>
      </c>
      <c r="J7" s="6" t="s">
        <v>6</v>
      </c>
      <c r="K7" s="6" t="s">
        <v>6</v>
      </c>
      <c r="L7" s="6" t="s">
        <v>6</v>
      </c>
      <c r="M7" s="6" t="s">
        <v>6</v>
      </c>
      <c r="N7" s="21" t="s">
        <v>125</v>
      </c>
      <c r="O7" s="24" t="s">
        <v>229</v>
      </c>
      <c r="P7" s="7"/>
      <c r="R7" s="27" cm="1">
        <f t="array" ref="R7">SUM(IF($H7:$M7='Data validation'!$A$3,0,1)*IF(VLOOKUP($H$1:$M$1,'Instructions and Filtering'!$B$8:$D$13,3,FALSE)='Data validation'!$A$3,0,1))</f>
        <v>6</v>
      </c>
    </row>
    <row r="8" spans="1:18" ht="30" x14ac:dyDescent="0.2">
      <c r="A8" s="21" t="s">
        <v>110</v>
      </c>
      <c r="B8" s="21" t="s">
        <v>215</v>
      </c>
      <c r="C8" s="21" t="s">
        <v>234</v>
      </c>
      <c r="D8" s="22" t="s">
        <v>235</v>
      </c>
      <c r="E8" s="21" t="s">
        <v>236</v>
      </c>
      <c r="F8" s="23" t="s">
        <v>237</v>
      </c>
      <c r="G8" s="13" t="s">
        <v>49</v>
      </c>
      <c r="H8" s="6" t="s">
        <v>6</v>
      </c>
      <c r="I8" s="6" t="s">
        <v>6</v>
      </c>
      <c r="J8" s="6" t="s">
        <v>6</v>
      </c>
      <c r="K8" s="6" t="s">
        <v>6</v>
      </c>
      <c r="L8" s="6" t="s">
        <v>6</v>
      </c>
      <c r="M8" s="6" t="s">
        <v>6</v>
      </c>
      <c r="N8" s="21" t="s">
        <v>125</v>
      </c>
      <c r="O8" s="24" t="s">
        <v>229</v>
      </c>
      <c r="P8" s="7"/>
      <c r="R8" s="27" cm="1">
        <f t="array" ref="R8">SUM(IF($H8:$M8='Data validation'!$A$3,0,1)*IF(VLOOKUP($H$1:$M$1,'Instructions and Filtering'!$B$8:$D$13,3,FALSE)='Data validation'!$A$3,0,1))</f>
        <v>6</v>
      </c>
    </row>
    <row r="9" spans="1:18" ht="30" x14ac:dyDescent="0.2">
      <c r="A9" s="21" t="s">
        <v>110</v>
      </c>
      <c r="B9" s="21" t="s">
        <v>215</v>
      </c>
      <c r="C9" s="21" t="s">
        <v>234</v>
      </c>
      <c r="D9" s="22" t="s">
        <v>235</v>
      </c>
      <c r="E9" s="21" t="s">
        <v>238</v>
      </c>
      <c r="F9" s="23" t="s">
        <v>239</v>
      </c>
      <c r="G9" s="13" t="s">
        <v>49</v>
      </c>
      <c r="H9" s="6" t="s">
        <v>6</v>
      </c>
      <c r="I9" s="6" t="s">
        <v>6</v>
      </c>
      <c r="J9" s="6" t="s">
        <v>6</v>
      </c>
      <c r="K9" s="6" t="s">
        <v>6</v>
      </c>
      <c r="L9" s="6" t="s">
        <v>6</v>
      </c>
      <c r="M9" s="6" t="s">
        <v>6</v>
      </c>
      <c r="N9" s="21" t="s">
        <v>125</v>
      </c>
      <c r="O9" s="24" t="s">
        <v>229</v>
      </c>
      <c r="P9" s="7"/>
      <c r="R9" s="27" cm="1">
        <f t="array" ref="R9">SUM(IF($H9:$M9='Data validation'!$A$3,0,1)*IF(VLOOKUP($H$1:$M$1,'Instructions and Filtering'!$B$8:$D$13,3,FALSE)='Data validation'!$A$3,0,1))</f>
        <v>6</v>
      </c>
    </row>
    <row r="10" spans="1:18" ht="30" x14ac:dyDescent="0.2">
      <c r="A10" s="21" t="s">
        <v>110</v>
      </c>
      <c r="B10" s="21" t="s">
        <v>215</v>
      </c>
      <c r="C10" s="21" t="s">
        <v>234</v>
      </c>
      <c r="D10" s="22" t="s">
        <v>235</v>
      </c>
      <c r="E10" s="21" t="s">
        <v>240</v>
      </c>
      <c r="F10" s="23" t="s">
        <v>241</v>
      </c>
      <c r="G10" s="13" t="s">
        <v>49</v>
      </c>
      <c r="H10" s="6" t="s">
        <v>6</v>
      </c>
      <c r="I10" s="6" t="s">
        <v>6</v>
      </c>
      <c r="J10" s="6" t="s">
        <v>6</v>
      </c>
      <c r="K10" s="6" t="s">
        <v>6</v>
      </c>
      <c r="L10" s="6" t="s">
        <v>6</v>
      </c>
      <c r="M10" s="6" t="s">
        <v>6</v>
      </c>
      <c r="N10" s="21" t="s">
        <v>125</v>
      </c>
      <c r="O10" s="24" t="s">
        <v>229</v>
      </c>
      <c r="P10" s="7"/>
      <c r="R10" s="27" cm="1">
        <f t="array" ref="R10">SUM(IF($H10:$M10='Data validation'!$A$3,0,1)*IF(VLOOKUP($H$1:$M$1,'Instructions and Filtering'!$B$8:$D$13,3,FALSE)='Data validation'!$A$3,0,1))</f>
        <v>6</v>
      </c>
    </row>
    <row r="11" spans="1:18" ht="90" x14ac:dyDescent="0.2">
      <c r="A11" s="21" t="s">
        <v>110</v>
      </c>
      <c r="B11" s="21" t="s">
        <v>215</v>
      </c>
      <c r="C11" s="21" t="s">
        <v>234</v>
      </c>
      <c r="D11" s="22" t="s">
        <v>235</v>
      </c>
      <c r="E11" s="21" t="s">
        <v>242</v>
      </c>
      <c r="F11" s="23" t="s">
        <v>243</v>
      </c>
      <c r="G11" s="13" t="s">
        <v>49</v>
      </c>
      <c r="H11" s="6" t="s">
        <v>6</v>
      </c>
      <c r="I11" s="6" t="s">
        <v>6</v>
      </c>
      <c r="J11" s="6" t="s">
        <v>6</v>
      </c>
      <c r="K11" s="6" t="s">
        <v>6</v>
      </c>
      <c r="L11" s="6" t="s">
        <v>6</v>
      </c>
      <c r="M11" s="6" t="s">
        <v>6</v>
      </c>
      <c r="N11" s="21" t="s">
        <v>125</v>
      </c>
      <c r="O11" s="24" t="s">
        <v>229</v>
      </c>
      <c r="P11" s="7"/>
      <c r="R11" s="27" cm="1">
        <f t="array" ref="R11">SUM(IF($H11:$M11='Data validation'!$A$3,0,1)*IF(VLOOKUP($H$1:$M$1,'Instructions and Filtering'!$B$8:$D$13,3,FALSE)='Data validation'!$A$3,0,1))</f>
        <v>6</v>
      </c>
    </row>
    <row r="12" spans="1:18" ht="60" x14ac:dyDescent="0.2">
      <c r="A12" s="21" t="s">
        <v>110</v>
      </c>
      <c r="B12" s="21" t="s">
        <v>215</v>
      </c>
      <c r="C12" s="21" t="s">
        <v>234</v>
      </c>
      <c r="D12" s="22" t="s">
        <v>235</v>
      </c>
      <c r="E12" s="21" t="s">
        <v>244</v>
      </c>
      <c r="F12" s="23" t="s">
        <v>245</v>
      </c>
      <c r="G12" s="13" t="s">
        <v>49</v>
      </c>
      <c r="H12" s="6" t="s">
        <v>6</v>
      </c>
      <c r="I12" s="6" t="s">
        <v>6</v>
      </c>
      <c r="J12" s="6" t="s">
        <v>6</v>
      </c>
      <c r="K12" s="6" t="s">
        <v>6</v>
      </c>
      <c r="L12" s="6" t="s">
        <v>6</v>
      </c>
      <c r="M12" s="6" t="s">
        <v>6</v>
      </c>
      <c r="N12" s="21" t="s">
        <v>125</v>
      </c>
      <c r="O12" s="24" t="s">
        <v>229</v>
      </c>
      <c r="P12" s="7"/>
      <c r="R12" s="27" cm="1">
        <f t="array" ref="R12">SUM(IF($H12:$M12='Data validation'!$A$3,0,1)*IF(VLOOKUP($H$1:$M$1,'Instructions and Filtering'!$B$8:$D$13,3,FALSE)='Data validation'!$A$3,0,1))</f>
        <v>6</v>
      </c>
    </row>
    <row r="13" spans="1:18" ht="30" x14ac:dyDescent="0.2">
      <c r="A13" s="21" t="s">
        <v>110</v>
      </c>
      <c r="B13" s="21" t="s">
        <v>215</v>
      </c>
      <c r="C13" s="21" t="s">
        <v>246</v>
      </c>
      <c r="D13" s="22" t="s">
        <v>247</v>
      </c>
      <c r="E13" s="21" t="s">
        <v>248</v>
      </c>
      <c r="F13" s="23" t="s">
        <v>249</v>
      </c>
      <c r="G13" s="13" t="s">
        <v>49</v>
      </c>
      <c r="H13" s="6" t="s">
        <v>6</v>
      </c>
      <c r="I13" s="6" t="s">
        <v>6</v>
      </c>
      <c r="J13" s="6" t="s">
        <v>6</v>
      </c>
      <c r="K13" s="6" t="s">
        <v>6</v>
      </c>
      <c r="L13" s="6" t="s">
        <v>6</v>
      </c>
      <c r="M13" s="6" t="s">
        <v>6</v>
      </c>
      <c r="N13" s="21" t="s">
        <v>125</v>
      </c>
      <c r="O13" s="24" t="s">
        <v>229</v>
      </c>
      <c r="P13" s="7"/>
      <c r="R13" s="27" cm="1">
        <f t="array" ref="R13">SUM(IF($H13:$M13='Data validation'!$A$3,0,1)*IF(VLOOKUP($H$1:$M$1,'Instructions and Filtering'!$B$8:$D$13,3,FALSE)='Data validation'!$A$3,0,1))</f>
        <v>6</v>
      </c>
    </row>
    <row r="14" spans="1:18" ht="30" x14ac:dyDescent="0.2">
      <c r="A14" s="21" t="s">
        <v>110</v>
      </c>
      <c r="B14" s="21" t="s">
        <v>215</v>
      </c>
      <c r="C14" s="21" t="s">
        <v>246</v>
      </c>
      <c r="D14" s="22" t="s">
        <v>247</v>
      </c>
      <c r="E14" s="21" t="s">
        <v>250</v>
      </c>
      <c r="F14" s="23" t="s">
        <v>251</v>
      </c>
      <c r="G14" s="13" t="s">
        <v>49</v>
      </c>
      <c r="H14" s="6" t="s">
        <v>6</v>
      </c>
      <c r="I14" s="6" t="s">
        <v>6</v>
      </c>
      <c r="J14" s="6" t="s">
        <v>6</v>
      </c>
      <c r="K14" s="6" t="s">
        <v>6</v>
      </c>
      <c r="L14" s="6" t="s">
        <v>6</v>
      </c>
      <c r="M14" s="6" t="s">
        <v>6</v>
      </c>
      <c r="N14" s="21" t="s">
        <v>125</v>
      </c>
      <c r="O14" s="24" t="s">
        <v>229</v>
      </c>
      <c r="P14" s="7"/>
      <c r="R14" s="27" cm="1">
        <f t="array" ref="R14">SUM(IF($H14:$M14='Data validation'!$A$3,0,1)*IF(VLOOKUP($H$1:$M$1,'Instructions and Filtering'!$B$8:$D$13,3,FALSE)='Data validation'!$A$3,0,1))</f>
        <v>6</v>
      </c>
    </row>
    <row r="15" spans="1:18" ht="30" x14ac:dyDescent="0.2">
      <c r="A15" s="21" t="s">
        <v>110</v>
      </c>
      <c r="B15" s="21" t="s">
        <v>215</v>
      </c>
      <c r="C15" s="21" t="s">
        <v>252</v>
      </c>
      <c r="D15" s="22" t="s">
        <v>253</v>
      </c>
      <c r="E15" s="21" t="s">
        <v>254</v>
      </c>
      <c r="F15" s="23" t="s">
        <v>255</v>
      </c>
      <c r="G15" s="13" t="s">
        <v>49</v>
      </c>
      <c r="H15" s="6" t="s">
        <v>6</v>
      </c>
      <c r="I15" s="6" t="s">
        <v>6</v>
      </c>
      <c r="J15" s="6" t="s">
        <v>6</v>
      </c>
      <c r="K15" s="6" t="s">
        <v>6</v>
      </c>
      <c r="L15" s="6" t="s">
        <v>6</v>
      </c>
      <c r="M15" s="6" t="s">
        <v>6</v>
      </c>
      <c r="N15" s="21" t="s">
        <v>69</v>
      </c>
      <c r="O15" s="24"/>
      <c r="P15" s="7"/>
      <c r="R15" s="27" cm="1">
        <f t="array" ref="R15">SUM(IF($H15:$M15='Data validation'!$A$3,0,1)*IF(VLOOKUP($H$1:$M$1,'Instructions and Filtering'!$B$8:$D$13,3,FALSE)='Data validation'!$A$3,0,1))</f>
        <v>6</v>
      </c>
    </row>
    <row r="16" spans="1:18" ht="30" x14ac:dyDescent="0.2">
      <c r="A16" s="21" t="s">
        <v>110</v>
      </c>
      <c r="B16" s="21" t="s">
        <v>215</v>
      </c>
      <c r="C16" s="21" t="s">
        <v>252</v>
      </c>
      <c r="D16" s="22" t="s">
        <v>253</v>
      </c>
      <c r="E16" s="21" t="s">
        <v>256</v>
      </c>
      <c r="F16" s="23" t="s">
        <v>257</v>
      </c>
      <c r="G16" s="13" t="s">
        <v>49</v>
      </c>
      <c r="H16" s="6" t="s">
        <v>6</v>
      </c>
      <c r="I16" s="6" t="s">
        <v>6</v>
      </c>
      <c r="J16" s="6" t="s">
        <v>6</v>
      </c>
      <c r="K16" s="6" t="s">
        <v>6</v>
      </c>
      <c r="L16" s="6" t="s">
        <v>6</v>
      </c>
      <c r="M16" s="6" t="s">
        <v>6</v>
      </c>
      <c r="N16" s="21" t="s">
        <v>69</v>
      </c>
      <c r="O16" s="24"/>
      <c r="P16" s="7"/>
      <c r="R16" s="27" cm="1">
        <f t="array" ref="R16">SUM(IF($H16:$M16='Data validation'!$A$3,0,1)*IF(VLOOKUP($H$1:$M$1,'Instructions and Filtering'!$B$8:$D$13,3,FALSE)='Data validation'!$A$3,0,1))</f>
        <v>6</v>
      </c>
    </row>
    <row r="17" spans="1:18" ht="30" x14ac:dyDescent="0.2">
      <c r="A17" s="21" t="s">
        <v>110</v>
      </c>
      <c r="B17" s="21" t="s">
        <v>215</v>
      </c>
      <c r="C17" s="21" t="s">
        <v>258</v>
      </c>
      <c r="D17" s="22" t="s">
        <v>259</v>
      </c>
      <c r="E17" s="21" t="s">
        <v>260</v>
      </c>
      <c r="F17" s="23" t="s">
        <v>261</v>
      </c>
      <c r="G17" s="13" t="s">
        <v>49</v>
      </c>
      <c r="H17" s="6" t="s">
        <v>6</v>
      </c>
      <c r="I17" s="6" t="s">
        <v>6</v>
      </c>
      <c r="J17" s="6" t="s">
        <v>6</v>
      </c>
      <c r="K17" s="6" t="s">
        <v>6</v>
      </c>
      <c r="L17" s="6" t="s">
        <v>6</v>
      </c>
      <c r="M17" s="6" t="s">
        <v>6</v>
      </c>
      <c r="N17" s="21" t="s">
        <v>125</v>
      </c>
      <c r="O17" s="24" t="s">
        <v>262</v>
      </c>
      <c r="P17" s="7"/>
      <c r="R17" s="27" cm="1">
        <f t="array" ref="R17">SUM(IF($H17:$M17='Data validation'!$A$3,0,1)*IF(VLOOKUP($H$1:$M$1,'Instructions and Filtering'!$B$8:$D$13,3,FALSE)='Data validation'!$A$3,0,1))</f>
        <v>6</v>
      </c>
    </row>
    <row r="18" spans="1:18" ht="75" x14ac:dyDescent="0.2">
      <c r="A18" s="21" t="s">
        <v>61</v>
      </c>
      <c r="B18" s="21" t="s">
        <v>263</v>
      </c>
      <c r="C18" s="21" t="s">
        <v>264</v>
      </c>
      <c r="D18" s="22" t="s">
        <v>265</v>
      </c>
      <c r="E18" s="21" t="s">
        <v>266</v>
      </c>
      <c r="F18" s="23" t="s">
        <v>267</v>
      </c>
      <c r="G18" s="13" t="s">
        <v>14</v>
      </c>
      <c r="H18" s="6" t="s">
        <v>3</v>
      </c>
      <c r="I18" s="6" t="s">
        <v>3</v>
      </c>
      <c r="J18" s="6" t="s">
        <v>3</v>
      </c>
      <c r="K18" s="6" t="s">
        <v>3</v>
      </c>
      <c r="L18" s="6" t="s">
        <v>3</v>
      </c>
      <c r="M18" s="6" t="s">
        <v>6</v>
      </c>
      <c r="N18" s="21" t="s">
        <v>69</v>
      </c>
      <c r="O18" s="24"/>
      <c r="P18" s="7"/>
      <c r="R18" s="27" cm="1">
        <f t="array" ref="R18">SUM(IF($H18:$M18='Data validation'!$A$3,0,1)*IF(VLOOKUP($H$1:$M$1,'Instructions and Filtering'!$B$8:$D$13,3,FALSE)='Data validation'!$A$3,0,1))</f>
        <v>1</v>
      </c>
    </row>
    <row r="19" spans="1:18" ht="45" x14ac:dyDescent="0.2">
      <c r="A19" s="21" t="s">
        <v>61</v>
      </c>
      <c r="B19" s="21" t="s">
        <v>263</v>
      </c>
      <c r="C19" s="21" t="s">
        <v>268</v>
      </c>
      <c r="D19" s="22" t="s">
        <v>269</v>
      </c>
      <c r="E19" s="21" t="s">
        <v>270</v>
      </c>
      <c r="F19" s="23" t="s">
        <v>271</v>
      </c>
      <c r="G19" s="13" t="s">
        <v>14</v>
      </c>
      <c r="H19" s="6" t="s">
        <v>3</v>
      </c>
      <c r="I19" s="6" t="s">
        <v>3</v>
      </c>
      <c r="J19" s="6" t="s">
        <v>6</v>
      </c>
      <c r="K19" s="6" t="s">
        <v>6</v>
      </c>
      <c r="L19" s="6" t="s">
        <v>6</v>
      </c>
      <c r="M19" s="6" t="s">
        <v>117</v>
      </c>
      <c r="N19" s="21" t="s">
        <v>69</v>
      </c>
      <c r="O19" s="24"/>
      <c r="P19" s="51" t="s">
        <v>272</v>
      </c>
      <c r="R19" s="27" cm="1">
        <f t="array" ref="R19">SUM(IF($H19:$M19='Data validation'!$A$3,0,1)*IF(VLOOKUP($H$1:$M$1,'Instructions and Filtering'!$B$8:$D$13,3,FALSE)='Data validation'!$A$3,0,1))</f>
        <v>4</v>
      </c>
    </row>
    <row r="20" spans="1:18" ht="45" x14ac:dyDescent="0.2">
      <c r="A20" s="21" t="s">
        <v>61</v>
      </c>
      <c r="B20" s="21" t="s">
        <v>263</v>
      </c>
      <c r="C20" s="21" t="s">
        <v>268</v>
      </c>
      <c r="D20" s="22" t="s">
        <v>269</v>
      </c>
      <c r="E20" s="21" t="s">
        <v>273</v>
      </c>
      <c r="F20" s="23" t="s">
        <v>274</v>
      </c>
      <c r="G20" s="13" t="s">
        <v>14</v>
      </c>
      <c r="H20" s="6" t="s">
        <v>3</v>
      </c>
      <c r="I20" s="6" t="s">
        <v>3</v>
      </c>
      <c r="J20" s="6" t="s">
        <v>6</v>
      </c>
      <c r="K20" s="6" t="s">
        <v>6</v>
      </c>
      <c r="L20" s="6" t="s">
        <v>6</v>
      </c>
      <c r="M20" s="6" t="s">
        <v>117</v>
      </c>
      <c r="N20" s="21" t="s">
        <v>69</v>
      </c>
      <c r="O20" s="24"/>
      <c r="P20" s="51" t="s">
        <v>272</v>
      </c>
      <c r="R20" s="27" cm="1">
        <f t="array" ref="R20">SUM(IF($H20:$M20='Data validation'!$A$3,0,1)*IF(VLOOKUP($H$1:$M$1,'Instructions and Filtering'!$B$8:$D$13,3,FALSE)='Data validation'!$A$3,0,1))</f>
        <v>4</v>
      </c>
    </row>
    <row r="21" spans="1:18" ht="45" x14ac:dyDescent="0.2">
      <c r="A21" s="21" t="s">
        <v>61</v>
      </c>
      <c r="B21" s="21" t="s">
        <v>263</v>
      </c>
      <c r="C21" s="21" t="s">
        <v>268</v>
      </c>
      <c r="D21" s="22" t="s">
        <v>269</v>
      </c>
      <c r="E21" s="21" t="s">
        <v>275</v>
      </c>
      <c r="F21" s="23" t="s">
        <v>276</v>
      </c>
      <c r="G21" s="13" t="s">
        <v>14</v>
      </c>
      <c r="H21" s="6" t="s">
        <v>3</v>
      </c>
      <c r="I21" s="6" t="s">
        <v>3</v>
      </c>
      <c r="J21" s="6" t="s">
        <v>6</v>
      </c>
      <c r="K21" s="6" t="s">
        <v>6</v>
      </c>
      <c r="L21" s="6" t="s">
        <v>6</v>
      </c>
      <c r="M21" s="6" t="s">
        <v>117</v>
      </c>
      <c r="N21" s="21" t="s">
        <v>69</v>
      </c>
      <c r="O21" s="24"/>
      <c r="P21" s="51" t="s">
        <v>272</v>
      </c>
      <c r="R21" s="27" cm="1">
        <f t="array" ref="R21">SUM(IF($H21:$M21='Data validation'!$A$3,0,1)*IF(VLOOKUP($H$1:$M$1,'Instructions and Filtering'!$B$8:$D$13,3,FALSE)='Data validation'!$A$3,0,1))</f>
        <v>4</v>
      </c>
    </row>
    <row r="22" spans="1:18" ht="45" x14ac:dyDescent="0.2">
      <c r="A22" s="21" t="s">
        <v>61</v>
      </c>
      <c r="B22" s="21" t="s">
        <v>263</v>
      </c>
      <c r="C22" s="21" t="s">
        <v>268</v>
      </c>
      <c r="D22" s="22" t="s">
        <v>269</v>
      </c>
      <c r="E22" s="21" t="s">
        <v>277</v>
      </c>
      <c r="F22" s="23" t="s">
        <v>278</v>
      </c>
      <c r="G22" s="13" t="s">
        <v>14</v>
      </c>
      <c r="H22" s="6" t="s">
        <v>3</v>
      </c>
      <c r="I22" s="6" t="s">
        <v>3</v>
      </c>
      <c r="J22" s="6" t="s">
        <v>6</v>
      </c>
      <c r="K22" s="6" t="s">
        <v>6</v>
      </c>
      <c r="L22" s="6" t="s">
        <v>6</v>
      </c>
      <c r="M22" s="6" t="s">
        <v>117</v>
      </c>
      <c r="N22" s="21" t="s">
        <v>69</v>
      </c>
      <c r="O22" s="24"/>
      <c r="P22" s="51" t="s">
        <v>272</v>
      </c>
      <c r="R22" s="27" cm="1">
        <f t="array" ref="R22">SUM(IF($H22:$M22='Data validation'!$A$3,0,1)*IF(VLOOKUP($H$1:$M$1,'Instructions and Filtering'!$B$8:$D$13,3,FALSE)='Data validation'!$A$3,0,1))</f>
        <v>4</v>
      </c>
    </row>
    <row r="23" spans="1:18" ht="75" x14ac:dyDescent="0.2">
      <c r="A23" s="21" t="s">
        <v>76</v>
      </c>
      <c r="B23" s="21" t="s">
        <v>279</v>
      </c>
      <c r="C23" s="21" t="s">
        <v>280</v>
      </c>
      <c r="D23" s="22" t="s">
        <v>281</v>
      </c>
      <c r="E23" s="21" t="s">
        <v>282</v>
      </c>
      <c r="F23" s="23" t="s">
        <v>283</v>
      </c>
      <c r="G23" s="13" t="s">
        <v>49</v>
      </c>
      <c r="H23" s="6" t="s">
        <v>6</v>
      </c>
      <c r="I23" s="6" t="s">
        <v>6</v>
      </c>
      <c r="J23" s="6" t="s">
        <v>6</v>
      </c>
      <c r="K23" s="6" t="s">
        <v>6</v>
      </c>
      <c r="L23" s="6" t="s">
        <v>6</v>
      </c>
      <c r="M23" s="6" t="s">
        <v>6</v>
      </c>
      <c r="N23" s="21" t="s">
        <v>50</v>
      </c>
      <c r="O23" s="24" t="s">
        <v>284</v>
      </c>
      <c r="P23" s="7"/>
      <c r="R23" s="27" cm="1">
        <f t="array" ref="R23">SUM(IF($H23:$M23='Data validation'!$A$3,0,1)*IF(VLOOKUP($H$1:$M$1,'Instructions and Filtering'!$B$8:$D$13,3,FALSE)='Data validation'!$A$3,0,1))</f>
        <v>6</v>
      </c>
    </row>
    <row r="24" spans="1:18" ht="75" x14ac:dyDescent="0.2">
      <c r="A24" s="21" t="s">
        <v>76</v>
      </c>
      <c r="B24" s="21" t="s">
        <v>279</v>
      </c>
      <c r="C24" s="21" t="s">
        <v>280</v>
      </c>
      <c r="D24" s="22" t="s">
        <v>281</v>
      </c>
      <c r="E24" s="21" t="s">
        <v>285</v>
      </c>
      <c r="F24" s="23" t="s">
        <v>286</v>
      </c>
      <c r="G24" s="13" t="s">
        <v>49</v>
      </c>
      <c r="H24" s="6" t="s">
        <v>6</v>
      </c>
      <c r="I24" s="6" t="s">
        <v>6</v>
      </c>
      <c r="J24" s="6" t="s">
        <v>6</v>
      </c>
      <c r="K24" s="6" t="s">
        <v>6</v>
      </c>
      <c r="L24" s="6" t="s">
        <v>6</v>
      </c>
      <c r="M24" s="6" t="s">
        <v>6</v>
      </c>
      <c r="N24" s="21" t="s">
        <v>50</v>
      </c>
      <c r="O24" s="24" t="s">
        <v>284</v>
      </c>
      <c r="P24" s="7"/>
      <c r="R24" s="27" cm="1">
        <f t="array" ref="R24">SUM(IF($H24:$M24='Data validation'!$A$3,0,1)*IF(VLOOKUP($H$1:$M$1,'Instructions and Filtering'!$B$8:$D$13,3,FALSE)='Data validation'!$A$3,0,1))</f>
        <v>6</v>
      </c>
    </row>
    <row r="25" spans="1:18" ht="75" x14ac:dyDescent="0.2">
      <c r="A25" s="21" t="s">
        <v>76</v>
      </c>
      <c r="B25" s="21" t="s">
        <v>279</v>
      </c>
      <c r="C25" s="21" t="s">
        <v>280</v>
      </c>
      <c r="D25" s="22" t="s">
        <v>281</v>
      </c>
      <c r="E25" s="21" t="s">
        <v>287</v>
      </c>
      <c r="F25" s="23" t="s">
        <v>288</v>
      </c>
      <c r="G25" s="13" t="s">
        <v>49</v>
      </c>
      <c r="H25" s="6" t="s">
        <v>6</v>
      </c>
      <c r="I25" s="6" t="s">
        <v>6</v>
      </c>
      <c r="J25" s="6" t="s">
        <v>6</v>
      </c>
      <c r="K25" s="6" t="s">
        <v>6</v>
      </c>
      <c r="L25" s="6" t="s">
        <v>6</v>
      </c>
      <c r="M25" s="6" t="s">
        <v>6</v>
      </c>
      <c r="N25" s="21" t="s">
        <v>50</v>
      </c>
      <c r="O25" s="24" t="s">
        <v>284</v>
      </c>
      <c r="P25" s="7"/>
      <c r="R25" s="27" cm="1">
        <f t="array" ref="R25">SUM(IF($H25:$M25='Data validation'!$A$3,0,1)*IF(VLOOKUP($H$1:$M$1,'Instructions and Filtering'!$B$8:$D$13,3,FALSE)='Data validation'!$A$3,0,1))</f>
        <v>6</v>
      </c>
    </row>
    <row r="26" spans="1:18" ht="75" x14ac:dyDescent="0.2">
      <c r="A26" s="21" t="s">
        <v>76</v>
      </c>
      <c r="B26" s="21" t="s">
        <v>279</v>
      </c>
      <c r="C26" s="21" t="s">
        <v>280</v>
      </c>
      <c r="D26" s="22" t="s">
        <v>281</v>
      </c>
      <c r="E26" s="21" t="s">
        <v>289</v>
      </c>
      <c r="F26" s="23" t="s">
        <v>290</v>
      </c>
      <c r="G26" s="13" t="s">
        <v>49</v>
      </c>
      <c r="H26" s="6" t="s">
        <v>6</v>
      </c>
      <c r="I26" s="6" t="s">
        <v>6</v>
      </c>
      <c r="J26" s="6" t="s">
        <v>6</v>
      </c>
      <c r="K26" s="6" t="s">
        <v>6</v>
      </c>
      <c r="L26" s="6" t="s">
        <v>6</v>
      </c>
      <c r="M26" s="6" t="s">
        <v>6</v>
      </c>
      <c r="N26" s="21" t="s">
        <v>50</v>
      </c>
      <c r="O26" s="24" t="s">
        <v>284</v>
      </c>
      <c r="P26" s="7"/>
      <c r="R26" s="27" cm="1">
        <f t="array" ref="R26">SUM(IF($H26:$M26='Data validation'!$A$3,0,1)*IF(VLOOKUP($H$1:$M$1,'Instructions and Filtering'!$B$8:$D$13,3,FALSE)='Data validation'!$A$3,0,1))</f>
        <v>6</v>
      </c>
    </row>
    <row r="27" spans="1:18" ht="75" x14ac:dyDescent="0.2">
      <c r="A27" s="21" t="s">
        <v>76</v>
      </c>
      <c r="B27" s="21" t="s">
        <v>279</v>
      </c>
      <c r="C27" s="21" t="s">
        <v>280</v>
      </c>
      <c r="D27" s="22" t="s">
        <v>281</v>
      </c>
      <c r="E27" s="21" t="s">
        <v>291</v>
      </c>
      <c r="F27" s="23" t="s">
        <v>292</v>
      </c>
      <c r="G27" s="13" t="s">
        <v>49</v>
      </c>
      <c r="H27" s="6" t="s">
        <v>6</v>
      </c>
      <c r="I27" s="6" t="s">
        <v>6</v>
      </c>
      <c r="J27" s="6" t="s">
        <v>6</v>
      </c>
      <c r="K27" s="6" t="s">
        <v>6</v>
      </c>
      <c r="L27" s="6" t="s">
        <v>6</v>
      </c>
      <c r="M27" s="6" t="s">
        <v>6</v>
      </c>
      <c r="N27" s="21" t="s">
        <v>50</v>
      </c>
      <c r="O27" s="24" t="s">
        <v>284</v>
      </c>
      <c r="P27" s="7"/>
      <c r="R27" s="27" cm="1">
        <f t="array" ref="R27">SUM(IF($H27:$M27='Data validation'!$A$3,0,1)*IF(VLOOKUP($H$1:$M$1,'Instructions and Filtering'!$B$8:$D$13,3,FALSE)='Data validation'!$A$3,0,1))</f>
        <v>6</v>
      </c>
    </row>
    <row r="28" spans="1:18" ht="150" x14ac:dyDescent="0.2">
      <c r="A28" s="21" t="s">
        <v>86</v>
      </c>
      <c r="B28" s="21" t="s">
        <v>293</v>
      </c>
      <c r="C28" s="21" t="s">
        <v>294</v>
      </c>
      <c r="D28" s="22" t="s">
        <v>295</v>
      </c>
      <c r="E28" s="21" t="s">
        <v>296</v>
      </c>
      <c r="F28" s="23" t="s">
        <v>297</v>
      </c>
      <c r="G28" s="13" t="s">
        <v>49</v>
      </c>
      <c r="H28" s="6" t="s">
        <v>6</v>
      </c>
      <c r="I28" s="6" t="s">
        <v>6</v>
      </c>
      <c r="J28" s="6" t="s">
        <v>6</v>
      </c>
      <c r="K28" s="6" t="s">
        <v>6</v>
      </c>
      <c r="L28" s="6" t="s">
        <v>6</v>
      </c>
      <c r="M28" s="6" t="s">
        <v>6</v>
      </c>
      <c r="N28" s="21" t="s">
        <v>69</v>
      </c>
      <c r="O28" s="24"/>
      <c r="P28" s="7"/>
      <c r="R28" s="27" cm="1">
        <f t="array" ref="R28">SUM(IF($H28:$M28='Data validation'!$A$3,0,1)*IF(VLOOKUP($H$1:$M$1,'Instructions and Filtering'!$B$8:$D$13,3,FALSE)='Data validation'!$A$3,0,1))</f>
        <v>6</v>
      </c>
    </row>
  </sheetData>
  <sheetProtection algorithmName="SHA-512" hashValue="KFq4B3VZSgBd3/5Uvcj4xWJP8aAjaxao8JW+ow7NaqC5U6rVI9yAZDFmmknFCRUf9kErBUzESIqJ73UrovvoKA==" saltValue="oO9os4CeHYILCD8MYVZjBg==" spinCount="100000" sheet="1" objects="1" scenarios="1" autoFilter="0"/>
  <autoFilter ref="G1:N28" xr:uid="{CE59CC98-3FBF-40D1-A1BB-88FBF8ABEF17}"/>
  <phoneticPr fontId="4" type="noConversion"/>
  <conditionalFormatting sqref="A2:P28">
    <cfRule type="expression" dxfId="75" priority="1" stopIfTrue="1">
      <formula>$R2=0</formula>
    </cfRule>
  </conditionalFormatting>
  <dataValidations count="2">
    <dataValidation type="list" allowBlank="1" showInputMessage="1" showErrorMessage="1" sqref="G29" xr:uid="{0DFCB58B-AFED-4D8B-B35F-BCA0D8A5F6C9}">
      <formula1>$U$2:$U$11</formula1>
    </dataValidation>
    <dataValidation type="list" allowBlank="1" showInputMessage="1" showErrorMessage="1" sqref="N29" xr:uid="{284A0DF3-A165-43A7-A8EE-98368D42644E}">
      <formula1>$V$2:$V$4</formula1>
    </dataValidation>
  </dataValidation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7" id="{19DA937D-E753-4B27-8B00-D9EFCBBBAC20}">
            <xm:f>$G2='Data validation'!$A$10</xm:f>
            <x14:dxf>
              <font>
                <color theme="4"/>
              </font>
              <fill>
                <patternFill>
                  <bgColor theme="3" tint="0.89996032593768116"/>
                </patternFill>
              </fill>
            </x14:dxf>
          </x14:cfRule>
          <xm:sqref>A2:G28</xm:sqref>
        </x14:conditionalFormatting>
        <x14:conditionalFormatting xmlns:xm="http://schemas.microsoft.com/office/excel/2006/main">
          <x14:cfRule type="expression" priority="2" stopIfTrue="1" id="{E3BC9A60-ADBC-45BC-AB72-5B476F8F518F}">
            <xm:f>VLOOKUP($G2,'Instructions and Filtering'!$C$16:$D$17,2,FALSE)='Data validation'!$A$3</xm:f>
            <x14:dxf>
              <font>
                <strike/>
                <color theme="2" tint="-0.499984740745262"/>
              </font>
              <fill>
                <patternFill>
                  <bgColor theme="2" tint="-0.24994659260841701"/>
                </patternFill>
              </fill>
            </x14:dxf>
          </x14:cfRule>
          <xm:sqref>A2:P28</xm:sqref>
        </x14:conditionalFormatting>
        <x14:conditionalFormatting xmlns:xm="http://schemas.microsoft.com/office/excel/2006/main">
          <x14:cfRule type="cellIs" priority="3" operator="equal" id="{ED3B30C0-7027-411F-A8E5-9ACF647E1D7F}">
            <xm:f>'Data validation'!$A$2</xm:f>
            <x14:dxf>
              <font>
                <color theme="9" tint="-0.499984740745262"/>
              </font>
              <fill>
                <patternFill>
                  <bgColor theme="9" tint="0.59996337778862885"/>
                </patternFill>
              </fill>
            </x14:dxf>
          </x14:cfRule>
          <x14:cfRule type="cellIs" priority="4" operator="equal" id="{5E568D97-EC74-4FAA-A2FB-88A25F42AA09}">
            <xm:f>'Data validation'!$A$3</xm:f>
            <x14:dxf>
              <font>
                <color rgb="FFFF0000"/>
              </font>
              <fill>
                <patternFill>
                  <bgColor theme="5" tint="0.79998168889431442"/>
                </patternFill>
              </fill>
            </x14:dxf>
          </x14:cfRule>
          <x14:cfRule type="cellIs" priority="5" operator="equal" id="{5685AA27-3BA4-47AB-A4F0-279B6458596F}">
            <xm:f>'Data validation'!$A$4</xm:f>
            <x14:dxf>
              <font>
                <color theme="9" tint="-0.499984740745262"/>
              </font>
              <fill>
                <patternFill patternType="darkUp">
                  <fgColor theme="9" tint="0.59996337778862885"/>
                </patternFill>
              </fill>
            </x14:dxf>
          </x14:cfRule>
          <x14:cfRule type="cellIs" priority="6" operator="equal" id="{24382FDF-0E67-4F67-B207-719439B8C16C}">
            <xm:f>'Data validation'!$A$5</xm:f>
            <x14:dxf>
              <font>
                <color theme="4"/>
              </font>
              <fill>
                <patternFill patternType="darkUp">
                  <fgColor theme="7" tint="0.79998168889431442"/>
                </patternFill>
              </fill>
            </x14:dxf>
          </x14:cfRule>
          <xm:sqref>H2:M28</xm:sqref>
        </x14:conditionalFormatting>
        <x14:conditionalFormatting xmlns:xm="http://schemas.microsoft.com/office/excel/2006/main">
          <x14:cfRule type="cellIs" priority="8" operator="equal" id="{43FCFC77-4A49-495F-A9C8-0B5C92261E67}">
            <xm:f>'Data validation'!$A$14</xm:f>
            <x14:dxf>
              <font>
                <b/>
                <i val="0"/>
                <color rgb="FFFF0000"/>
              </font>
              <fill>
                <patternFill patternType="none">
                  <bgColor auto="1"/>
                </patternFill>
              </fill>
            </x14:dxf>
          </x14:cfRule>
          <x14:cfRule type="cellIs" priority="9" operator="equal" id="{5DC2F781-0AF7-442B-9469-22E23EE28D1B}">
            <xm:f>'Data validation'!$A$15</xm:f>
            <x14:dxf>
              <font>
                <b/>
                <i val="0"/>
                <color theme="5"/>
              </font>
              <fill>
                <patternFill patternType="none">
                  <bgColor auto="1"/>
                </patternFill>
              </fill>
            </x14:dxf>
          </x14:cfRule>
          <x14:cfRule type="cellIs" priority="10" operator="equal" id="{33A8BB93-6332-4C31-82B0-A2466A4C3B5B}">
            <xm:f>'Data validation'!$A$16</xm:f>
            <x14:dxf>
              <font>
                <b val="0"/>
                <i val="0"/>
                <color theme="5"/>
              </font>
            </x14:dxf>
          </x14:cfRule>
          <xm:sqref>N1:N1048576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D7C066B3-4E06-441A-856E-BBDA8A587F07}">
          <x14:formula1>
            <xm:f>'Data validation'!$A$9:$A$10</xm:f>
          </x14:formula1>
          <xm:sqref>G2:G28</xm:sqref>
        </x14:dataValidation>
        <x14:dataValidation type="list" allowBlank="1" showInputMessage="1" showErrorMessage="1" xr:uid="{AF5B6174-4358-475F-B19D-16314931A66C}">
          <x14:formula1>
            <xm:f>'Data validation'!$A$14:$A$17</xm:f>
          </x14:formula1>
          <xm:sqref>N2:N28</xm:sqref>
        </x14:dataValidation>
        <x14:dataValidation type="list" allowBlank="1" showInputMessage="1" showErrorMessage="1" xr:uid="{2EDDD2A9-A2EC-44D6-847F-0CBB48A37304}">
          <x14:formula1>
            <xm:f>'Data validation'!$A$2:$A$5</xm:f>
          </x14:formula1>
          <xm:sqref>H2:M29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E8E2D-1E90-431E-B3E4-95E7DE7816A4}">
  <sheetPr>
    <tabColor theme="2"/>
  </sheetPr>
  <dimension ref="A1:R30"/>
  <sheetViews>
    <sheetView showGridLines="0" zoomScale="110" zoomScaleNormal="110" workbookViewId="0">
      <pane ySplit="1" topLeftCell="A2" activePane="bottomLeft" state="frozen"/>
      <selection activeCell="B2" sqref="B2:G2"/>
      <selection pane="bottomLeft" activeCell="D3" sqref="D3"/>
    </sheetView>
  </sheetViews>
  <sheetFormatPr baseColWidth="10" defaultColWidth="9" defaultRowHeight="14" x14ac:dyDescent="0.2"/>
  <cols>
    <col min="1" max="1" width="10.33203125" style="31" customWidth="1"/>
    <col min="2" max="2" width="18.83203125" style="20" customWidth="1"/>
    <col min="3" max="3" width="10" style="20" customWidth="1"/>
    <col min="4" max="4" width="40.33203125" style="20" customWidth="1"/>
    <col min="5" max="5" width="12.33203125" style="20" customWidth="1"/>
    <col min="6" max="6" width="69.1640625" style="20" customWidth="1"/>
    <col min="7" max="7" width="14.83203125" style="29" customWidth="1"/>
    <col min="8" max="8" width="11.6640625" style="20" customWidth="1"/>
    <col min="9" max="9" width="11.83203125" style="20" customWidth="1"/>
    <col min="10" max="13" width="12.6640625" style="20" customWidth="1"/>
    <col min="14" max="14" width="11" style="20" customWidth="1"/>
    <col min="15" max="15" width="14.1640625" style="20" customWidth="1"/>
    <col min="16" max="16" width="39.1640625" style="20" customWidth="1"/>
    <col min="17" max="17" width="9" style="26" customWidth="1"/>
    <col min="18" max="18" width="9" style="26" hidden="1" customWidth="1"/>
    <col min="19" max="27" width="9" style="20" customWidth="1"/>
    <col min="28" max="16384" width="9" style="20"/>
  </cols>
  <sheetData>
    <row r="1" spans="1:18" ht="45" x14ac:dyDescent="0.2">
      <c r="A1" s="16" t="s">
        <v>27</v>
      </c>
      <c r="B1" s="16" t="s">
        <v>28</v>
      </c>
      <c r="C1" s="16" t="s">
        <v>29</v>
      </c>
      <c r="D1" s="16" t="s">
        <v>30</v>
      </c>
      <c r="E1" s="16" t="s">
        <v>31</v>
      </c>
      <c r="F1" s="16" t="s">
        <v>139</v>
      </c>
      <c r="G1" s="17" t="s">
        <v>33</v>
      </c>
      <c r="H1" s="16" t="s">
        <v>34</v>
      </c>
      <c r="I1" s="16" t="s">
        <v>35</v>
      </c>
      <c r="J1" s="16" t="s">
        <v>36</v>
      </c>
      <c r="K1" s="16" t="s">
        <v>37</v>
      </c>
      <c r="L1" s="16" t="s">
        <v>38</v>
      </c>
      <c r="M1" s="16" t="s">
        <v>39</v>
      </c>
      <c r="N1" s="16" t="s">
        <v>40</v>
      </c>
      <c r="O1" s="16" t="s">
        <v>41</v>
      </c>
      <c r="P1" s="18" t="s">
        <v>42</v>
      </c>
      <c r="Q1" s="20"/>
      <c r="R1" s="20"/>
    </row>
    <row r="2" spans="1:18" s="26" customFormat="1" ht="30" x14ac:dyDescent="0.2">
      <c r="A2" s="21">
        <v>4.0999999999999996</v>
      </c>
      <c r="B2" s="21" t="s">
        <v>298</v>
      </c>
      <c r="C2" s="21" t="s">
        <v>299</v>
      </c>
      <c r="D2" s="22" t="s">
        <v>300</v>
      </c>
      <c r="E2" s="21" t="s">
        <v>301</v>
      </c>
      <c r="F2" s="23" t="s">
        <v>302</v>
      </c>
      <c r="G2" s="13" t="s">
        <v>49</v>
      </c>
      <c r="H2" s="6" t="s">
        <v>3</v>
      </c>
      <c r="I2" s="6" t="s">
        <v>3</v>
      </c>
      <c r="J2" s="6" t="s">
        <v>6</v>
      </c>
      <c r="K2" s="6" t="s">
        <v>6</v>
      </c>
      <c r="L2" s="6" t="s">
        <v>6</v>
      </c>
      <c r="M2" s="6" t="s">
        <v>3</v>
      </c>
      <c r="N2" s="30" t="s">
        <v>69</v>
      </c>
      <c r="O2" s="24"/>
      <c r="P2" s="7"/>
      <c r="R2" s="27" cm="1">
        <f t="array" ref="R2">SUM(IF($H2:$M2='Data validation'!$A$3,0,1)*IF(VLOOKUP($H$1:$M$1,'Instructions and Filtering'!$B$8:$D$13,3,FALSE)='Data validation'!$A$3,0,1))</f>
        <v>3</v>
      </c>
    </row>
    <row r="3" spans="1:18" s="26" customFormat="1" ht="30" x14ac:dyDescent="0.2">
      <c r="A3" s="21">
        <v>4.0999999999999996</v>
      </c>
      <c r="B3" s="21" t="s">
        <v>298</v>
      </c>
      <c r="C3" s="21" t="s">
        <v>303</v>
      </c>
      <c r="D3" s="25" t="s">
        <v>304</v>
      </c>
      <c r="E3" s="21" t="s">
        <v>305</v>
      </c>
      <c r="F3" s="22" t="s">
        <v>306</v>
      </c>
      <c r="G3" s="13" t="s">
        <v>49</v>
      </c>
      <c r="H3" s="6" t="s">
        <v>6</v>
      </c>
      <c r="I3" s="6" t="s">
        <v>6</v>
      </c>
      <c r="J3" s="6" t="s">
        <v>6</v>
      </c>
      <c r="K3" s="6" t="s">
        <v>6</v>
      </c>
      <c r="L3" s="6" t="s">
        <v>6</v>
      </c>
      <c r="M3" s="6" t="s">
        <v>6</v>
      </c>
      <c r="N3" s="30" t="s">
        <v>54</v>
      </c>
      <c r="O3" s="24">
        <v>5.0999999999999996</v>
      </c>
      <c r="P3" s="7"/>
      <c r="R3" s="27" cm="1">
        <f t="array" ref="R3">SUM(IF($H3:$M3='Data validation'!$A$3,0,1)*IF(VLOOKUP($H$1:$M$1,'Instructions and Filtering'!$B$8:$D$13,3,FALSE)='Data validation'!$A$3,0,1))</f>
        <v>6</v>
      </c>
    </row>
    <row r="4" spans="1:18" s="26" customFormat="1" ht="30" x14ac:dyDescent="0.2">
      <c r="A4" s="21">
        <v>4.0999999999999996</v>
      </c>
      <c r="B4" s="21" t="s">
        <v>298</v>
      </c>
      <c r="C4" s="21" t="s">
        <v>303</v>
      </c>
      <c r="D4" s="25" t="s">
        <v>304</v>
      </c>
      <c r="E4" s="21" t="s">
        <v>307</v>
      </c>
      <c r="F4" s="23" t="s">
        <v>308</v>
      </c>
      <c r="G4" s="13" t="s">
        <v>49</v>
      </c>
      <c r="H4" s="6" t="s">
        <v>6</v>
      </c>
      <c r="I4" s="6" t="s">
        <v>6</v>
      </c>
      <c r="J4" s="6" t="s">
        <v>6</v>
      </c>
      <c r="K4" s="6" t="s">
        <v>6</v>
      </c>
      <c r="L4" s="6" t="s">
        <v>6</v>
      </c>
      <c r="M4" s="6" t="s">
        <v>6</v>
      </c>
      <c r="N4" s="30" t="s">
        <v>54</v>
      </c>
      <c r="O4" s="24">
        <v>5.0999999999999996</v>
      </c>
      <c r="P4" s="7"/>
      <c r="R4" s="27" cm="1">
        <f t="array" ref="R4">SUM(IF($H4:$M4='Data validation'!$A$3,0,1)*IF(VLOOKUP($H$1:$M$1,'Instructions and Filtering'!$B$8:$D$13,3,FALSE)='Data validation'!$A$3,0,1))</f>
        <v>6</v>
      </c>
    </row>
    <row r="5" spans="1:18" s="26" customFormat="1" ht="30" x14ac:dyDescent="0.2">
      <c r="A5" s="21">
        <v>4.0999999999999996</v>
      </c>
      <c r="B5" s="21" t="s">
        <v>298</v>
      </c>
      <c r="C5" s="21" t="s">
        <v>303</v>
      </c>
      <c r="D5" s="25" t="s">
        <v>304</v>
      </c>
      <c r="E5" s="21" t="s">
        <v>309</v>
      </c>
      <c r="F5" s="23" t="s">
        <v>308</v>
      </c>
      <c r="G5" s="13" t="s">
        <v>49</v>
      </c>
      <c r="H5" s="6" t="s">
        <v>6</v>
      </c>
      <c r="I5" s="6" t="s">
        <v>6</v>
      </c>
      <c r="J5" s="6" t="s">
        <v>6</v>
      </c>
      <c r="K5" s="6" t="s">
        <v>6</v>
      </c>
      <c r="L5" s="6" t="s">
        <v>6</v>
      </c>
      <c r="M5" s="6" t="s">
        <v>6</v>
      </c>
      <c r="N5" s="30" t="s">
        <v>54</v>
      </c>
      <c r="O5" s="24">
        <v>5.0999999999999996</v>
      </c>
      <c r="P5" s="7"/>
      <c r="R5" s="27" cm="1">
        <f t="array" ref="R5">SUM(IF($H5:$M5='Data validation'!$A$3,0,1)*IF(VLOOKUP($H$1:$M$1,'Instructions and Filtering'!$B$8:$D$13,3,FALSE)='Data validation'!$A$3,0,1))</f>
        <v>6</v>
      </c>
    </row>
    <row r="6" spans="1:18" s="26" customFormat="1" ht="30" x14ac:dyDescent="0.2">
      <c r="A6" s="21">
        <v>4.0999999999999996</v>
      </c>
      <c r="B6" s="21" t="s">
        <v>298</v>
      </c>
      <c r="C6" s="21" t="s">
        <v>303</v>
      </c>
      <c r="D6" s="25" t="s">
        <v>304</v>
      </c>
      <c r="E6" s="21" t="s">
        <v>310</v>
      </c>
      <c r="F6" s="23" t="s">
        <v>311</v>
      </c>
      <c r="G6" s="13" t="s">
        <v>14</v>
      </c>
      <c r="H6" s="6" t="s">
        <v>6</v>
      </c>
      <c r="I6" s="6" t="s">
        <v>6</v>
      </c>
      <c r="J6" s="6" t="s">
        <v>6</v>
      </c>
      <c r="K6" s="6" t="s">
        <v>6</v>
      </c>
      <c r="L6" s="6" t="s">
        <v>6</v>
      </c>
      <c r="M6" s="6" t="s">
        <v>6</v>
      </c>
      <c r="N6" s="30" t="s">
        <v>54</v>
      </c>
      <c r="O6" s="24">
        <v>5.0999999999999996</v>
      </c>
      <c r="P6" s="7"/>
      <c r="R6" s="27" cm="1">
        <f t="array" ref="R6">SUM(IF($H6:$M6='Data validation'!$A$3,0,1)*IF(VLOOKUP($H$1:$M$1,'Instructions and Filtering'!$B$8:$D$13,3,FALSE)='Data validation'!$A$3,0,1))</f>
        <v>6</v>
      </c>
    </row>
    <row r="7" spans="1:18" s="26" customFormat="1" ht="30" x14ac:dyDescent="0.2">
      <c r="A7" s="21">
        <v>4.0999999999999996</v>
      </c>
      <c r="B7" s="21" t="s">
        <v>298</v>
      </c>
      <c r="C7" s="21" t="s">
        <v>303</v>
      </c>
      <c r="D7" s="25" t="s">
        <v>304</v>
      </c>
      <c r="E7" s="21" t="s">
        <v>312</v>
      </c>
      <c r="F7" s="23" t="s">
        <v>313</v>
      </c>
      <c r="G7" s="13" t="s">
        <v>14</v>
      </c>
      <c r="H7" s="6" t="s">
        <v>6</v>
      </c>
      <c r="I7" s="6" t="s">
        <v>6</v>
      </c>
      <c r="J7" s="6" t="s">
        <v>6</v>
      </c>
      <c r="K7" s="6" t="s">
        <v>6</v>
      </c>
      <c r="L7" s="6" t="s">
        <v>6</v>
      </c>
      <c r="M7" s="6" t="s">
        <v>6</v>
      </c>
      <c r="N7" s="30" t="s">
        <v>54</v>
      </c>
      <c r="O7" s="24">
        <v>5.0999999999999996</v>
      </c>
      <c r="P7" s="7"/>
      <c r="R7" s="27" cm="1">
        <f t="array" ref="R7">SUM(IF($H7:$M7='Data validation'!$A$3,0,1)*IF(VLOOKUP($H$1:$M$1,'Instructions and Filtering'!$B$8:$D$13,3,FALSE)='Data validation'!$A$3,0,1))</f>
        <v>6</v>
      </c>
    </row>
    <row r="8" spans="1:18" ht="30" x14ac:dyDescent="0.2">
      <c r="A8" s="21">
        <v>4.0999999999999996</v>
      </c>
      <c r="B8" s="21" t="s">
        <v>298</v>
      </c>
      <c r="C8" s="21" t="s">
        <v>314</v>
      </c>
      <c r="D8" s="22" t="s">
        <v>315</v>
      </c>
      <c r="E8" s="21" t="s">
        <v>316</v>
      </c>
      <c r="F8" s="23" t="s">
        <v>317</v>
      </c>
      <c r="G8" s="13" t="s">
        <v>49</v>
      </c>
      <c r="H8" s="6" t="s">
        <v>6</v>
      </c>
      <c r="I8" s="6" t="s">
        <v>6</v>
      </c>
      <c r="J8" s="6" t="s">
        <v>6</v>
      </c>
      <c r="K8" s="6" t="s">
        <v>6</v>
      </c>
      <c r="L8" s="6" t="s">
        <v>6</v>
      </c>
      <c r="M8" s="6" t="s">
        <v>6</v>
      </c>
      <c r="N8" s="30" t="s">
        <v>54</v>
      </c>
      <c r="O8" s="24">
        <v>5.0999999999999996</v>
      </c>
      <c r="P8" s="7"/>
      <c r="R8" s="27" cm="1">
        <f t="array" ref="R8">SUM(IF($H8:$M8='Data validation'!$A$3,0,1)*IF(VLOOKUP($H$1:$M$1,'Instructions and Filtering'!$B$8:$D$13,3,FALSE)='Data validation'!$A$3,0,1))</f>
        <v>6</v>
      </c>
    </row>
    <row r="9" spans="1:18" ht="30" x14ac:dyDescent="0.2">
      <c r="A9" s="21">
        <v>4.0999999999999996</v>
      </c>
      <c r="B9" s="21" t="s">
        <v>298</v>
      </c>
      <c r="C9" s="21" t="s">
        <v>314</v>
      </c>
      <c r="D9" s="22" t="s">
        <v>315</v>
      </c>
      <c r="E9" s="21" t="s">
        <v>318</v>
      </c>
      <c r="F9" s="23" t="s">
        <v>319</v>
      </c>
      <c r="G9" s="13" t="s">
        <v>49</v>
      </c>
      <c r="H9" s="6" t="s">
        <v>6</v>
      </c>
      <c r="I9" s="6" t="s">
        <v>6</v>
      </c>
      <c r="J9" s="6" t="s">
        <v>6</v>
      </c>
      <c r="K9" s="6" t="s">
        <v>6</v>
      </c>
      <c r="L9" s="6" t="s">
        <v>6</v>
      </c>
      <c r="M9" s="6" t="s">
        <v>6</v>
      </c>
      <c r="N9" s="30" t="s">
        <v>54</v>
      </c>
      <c r="O9" s="24">
        <v>5.0999999999999996</v>
      </c>
      <c r="P9" s="7"/>
      <c r="R9" s="27" cm="1">
        <f t="array" ref="R9">SUM(IF($H9:$M9='Data validation'!$A$3,0,1)*IF(VLOOKUP($H$1:$M$1,'Instructions and Filtering'!$B$8:$D$13,3,FALSE)='Data validation'!$A$3,0,1))</f>
        <v>6</v>
      </c>
    </row>
    <row r="10" spans="1:18" ht="45" x14ac:dyDescent="0.2">
      <c r="A10" s="21">
        <v>4.2</v>
      </c>
      <c r="B10" s="21" t="s">
        <v>320</v>
      </c>
      <c r="C10" s="21" t="s">
        <v>321</v>
      </c>
      <c r="D10" s="22" t="s">
        <v>322</v>
      </c>
      <c r="E10" s="21" t="s">
        <v>323</v>
      </c>
      <c r="F10" s="23" t="s">
        <v>324</v>
      </c>
      <c r="G10" s="13" t="s">
        <v>49</v>
      </c>
      <c r="H10" s="6" t="s">
        <v>3</v>
      </c>
      <c r="I10" s="6" t="s">
        <v>3</v>
      </c>
      <c r="J10" s="6" t="s">
        <v>6</v>
      </c>
      <c r="K10" s="6" t="s">
        <v>3</v>
      </c>
      <c r="L10" s="6" t="s">
        <v>3</v>
      </c>
      <c r="M10" s="6" t="s">
        <v>3</v>
      </c>
      <c r="N10" s="30" t="s">
        <v>54</v>
      </c>
      <c r="O10" s="24">
        <v>5.2</v>
      </c>
      <c r="P10" s="7"/>
      <c r="R10" s="27" cm="1">
        <f t="array" ref="R10">SUM(IF($H10:$M10='Data validation'!$A$3,0,1)*IF(VLOOKUP($H$1:$M$1,'Instructions and Filtering'!$B$8:$D$13,3,FALSE)='Data validation'!$A$3,0,1))</f>
        <v>1</v>
      </c>
    </row>
    <row r="11" spans="1:18" ht="45" x14ac:dyDescent="0.2">
      <c r="A11" s="21">
        <v>4.2</v>
      </c>
      <c r="B11" s="21" t="s">
        <v>320</v>
      </c>
      <c r="C11" s="21" t="s">
        <v>321</v>
      </c>
      <c r="D11" s="22" t="s">
        <v>322</v>
      </c>
      <c r="E11" s="21" t="s">
        <v>325</v>
      </c>
      <c r="F11" s="23" t="s">
        <v>326</v>
      </c>
      <c r="G11" s="13" t="s">
        <v>14</v>
      </c>
      <c r="H11" s="6" t="s">
        <v>3</v>
      </c>
      <c r="I11" s="6" t="s">
        <v>3</v>
      </c>
      <c r="J11" s="6" t="s">
        <v>6</v>
      </c>
      <c r="K11" s="6" t="s">
        <v>3</v>
      </c>
      <c r="L11" s="6" t="s">
        <v>3</v>
      </c>
      <c r="M11" s="6" t="s">
        <v>3</v>
      </c>
      <c r="N11" s="30" t="s">
        <v>327</v>
      </c>
      <c r="O11" s="24"/>
      <c r="P11" s="7"/>
      <c r="R11" s="27" cm="1">
        <f t="array" ref="R11">SUM(IF($H11:$M11='Data validation'!$A$3,0,1)*IF(VLOOKUP($H$1:$M$1,'Instructions and Filtering'!$B$8:$D$13,3,FALSE)='Data validation'!$A$3,0,1))</f>
        <v>1</v>
      </c>
    </row>
    <row r="12" spans="1:18" ht="30" x14ac:dyDescent="0.2">
      <c r="A12" s="21">
        <v>4.2</v>
      </c>
      <c r="B12" s="21" t="s">
        <v>320</v>
      </c>
      <c r="C12" s="21" t="s">
        <v>328</v>
      </c>
      <c r="D12" s="22" t="s">
        <v>329</v>
      </c>
      <c r="E12" s="21" t="s">
        <v>330</v>
      </c>
      <c r="F12" s="23" t="s">
        <v>326</v>
      </c>
      <c r="G12" s="13" t="s">
        <v>14</v>
      </c>
      <c r="H12" s="6" t="s">
        <v>3</v>
      </c>
      <c r="I12" s="6" t="s">
        <v>3</v>
      </c>
      <c r="J12" s="6" t="s">
        <v>6</v>
      </c>
      <c r="K12" s="6" t="s">
        <v>3</v>
      </c>
      <c r="L12" s="6" t="s">
        <v>3</v>
      </c>
      <c r="M12" s="6" t="s">
        <v>3</v>
      </c>
      <c r="N12" s="30" t="s">
        <v>327</v>
      </c>
      <c r="O12" s="24"/>
      <c r="P12" s="7"/>
      <c r="R12" s="27" cm="1">
        <f t="array" ref="R12">SUM(IF($H12:$M12='Data validation'!$A$3,0,1)*IF(VLOOKUP($H$1:$M$1,'Instructions and Filtering'!$B$8:$D$13,3,FALSE)='Data validation'!$A$3,0,1))</f>
        <v>1</v>
      </c>
    </row>
    <row r="13" spans="1:18" ht="45" x14ac:dyDescent="0.2">
      <c r="A13" s="21">
        <v>4.3</v>
      </c>
      <c r="B13" s="21" t="s">
        <v>331</v>
      </c>
      <c r="C13" s="21" t="s">
        <v>332</v>
      </c>
      <c r="D13" s="22" t="s">
        <v>333</v>
      </c>
      <c r="E13" s="21" t="s">
        <v>334</v>
      </c>
      <c r="F13" s="23" t="s">
        <v>335</v>
      </c>
      <c r="G13" s="13" t="s">
        <v>49</v>
      </c>
      <c r="H13" s="6" t="s">
        <v>6</v>
      </c>
      <c r="I13" s="6" t="s">
        <v>6</v>
      </c>
      <c r="J13" s="6" t="s">
        <v>6</v>
      </c>
      <c r="K13" s="6" t="s">
        <v>6</v>
      </c>
      <c r="L13" s="6" t="s">
        <v>6</v>
      </c>
      <c r="M13" s="6" t="s">
        <v>6</v>
      </c>
      <c r="N13" s="30" t="s">
        <v>125</v>
      </c>
      <c r="O13" s="24">
        <v>5.3</v>
      </c>
      <c r="P13" s="7"/>
      <c r="R13" s="27" cm="1">
        <f t="array" ref="R13">SUM(IF($H13:$M13='Data validation'!$A$3,0,1)*IF(VLOOKUP($H$1:$M$1,'Instructions and Filtering'!$B$8:$D$13,3,FALSE)='Data validation'!$A$3,0,1))</f>
        <v>6</v>
      </c>
    </row>
    <row r="14" spans="1:18" ht="45" x14ac:dyDescent="0.2">
      <c r="A14" s="21">
        <v>4.3</v>
      </c>
      <c r="B14" s="21" t="s">
        <v>331</v>
      </c>
      <c r="C14" s="21" t="s">
        <v>332</v>
      </c>
      <c r="D14" s="22" t="s">
        <v>333</v>
      </c>
      <c r="E14" s="21" t="s">
        <v>336</v>
      </c>
      <c r="F14" s="23" t="s">
        <v>337</v>
      </c>
      <c r="G14" s="13" t="s">
        <v>49</v>
      </c>
      <c r="H14" s="6" t="s">
        <v>3</v>
      </c>
      <c r="I14" s="6" t="s">
        <v>3</v>
      </c>
      <c r="J14" s="6" t="s">
        <v>6</v>
      </c>
      <c r="K14" s="6" t="s">
        <v>3</v>
      </c>
      <c r="L14" s="6" t="s">
        <v>3</v>
      </c>
      <c r="M14" s="6" t="s">
        <v>3</v>
      </c>
      <c r="N14" s="30" t="s">
        <v>54</v>
      </c>
      <c r="O14" s="24">
        <v>5.3</v>
      </c>
      <c r="P14" s="7"/>
      <c r="R14" s="27" cm="1">
        <f t="array" ref="R14">SUM(IF($H14:$M14='Data validation'!$A$3,0,1)*IF(VLOOKUP($H$1:$M$1,'Instructions and Filtering'!$B$8:$D$13,3,FALSE)='Data validation'!$A$3,0,1))</f>
        <v>1</v>
      </c>
    </row>
    <row r="15" spans="1:18" ht="45" x14ac:dyDescent="0.2">
      <c r="A15" s="21">
        <v>4.3</v>
      </c>
      <c r="B15" s="21" t="s">
        <v>331</v>
      </c>
      <c r="C15" s="21" t="s">
        <v>332</v>
      </c>
      <c r="D15" s="22" t="s">
        <v>333</v>
      </c>
      <c r="E15" s="21" t="s">
        <v>338</v>
      </c>
      <c r="F15" s="23" t="s">
        <v>339</v>
      </c>
      <c r="G15" s="13" t="s">
        <v>14</v>
      </c>
      <c r="H15" s="6" t="s">
        <v>6</v>
      </c>
      <c r="I15" s="6" t="s">
        <v>6</v>
      </c>
      <c r="J15" s="6" t="s">
        <v>3</v>
      </c>
      <c r="K15" s="6" t="s">
        <v>6</v>
      </c>
      <c r="L15" s="6" t="s">
        <v>6</v>
      </c>
      <c r="M15" s="6" t="s">
        <v>6</v>
      </c>
      <c r="N15" s="30" t="s">
        <v>54</v>
      </c>
      <c r="O15" s="24">
        <v>5.3</v>
      </c>
      <c r="P15" s="7"/>
      <c r="R15" s="27" cm="1">
        <f t="array" ref="R15">SUM(IF($H15:$M15='Data validation'!$A$3,0,1)*IF(VLOOKUP($H$1:$M$1,'Instructions and Filtering'!$B$8:$D$13,3,FALSE)='Data validation'!$A$3,0,1))</f>
        <v>5</v>
      </c>
    </row>
    <row r="16" spans="1:18" ht="30" x14ac:dyDescent="0.2">
      <c r="A16" s="21">
        <v>4.3</v>
      </c>
      <c r="B16" s="21" t="s">
        <v>331</v>
      </c>
      <c r="C16" s="21" t="s">
        <v>340</v>
      </c>
      <c r="D16" s="22" t="s">
        <v>341</v>
      </c>
      <c r="E16" s="21" t="s">
        <v>342</v>
      </c>
      <c r="F16" s="23" t="s">
        <v>343</v>
      </c>
      <c r="G16" s="13" t="s">
        <v>49</v>
      </c>
      <c r="H16" s="6" t="s">
        <v>117</v>
      </c>
      <c r="I16" s="6" t="s">
        <v>117</v>
      </c>
      <c r="J16" s="6" t="s">
        <v>117</v>
      </c>
      <c r="K16" s="6" t="s">
        <v>117</v>
      </c>
      <c r="L16" s="6" t="s">
        <v>117</v>
      </c>
      <c r="M16" s="6" t="s">
        <v>117</v>
      </c>
      <c r="N16" s="30" t="s">
        <v>54</v>
      </c>
      <c r="O16" s="24" t="s">
        <v>344</v>
      </c>
      <c r="P16" s="51" t="s">
        <v>345</v>
      </c>
      <c r="R16" s="27" cm="1">
        <f t="array" ref="R16">SUM(IF($H16:$M16='Data validation'!$A$3,0,1)*IF(VLOOKUP($H$1:$M$1,'Instructions and Filtering'!$B$8:$D$13,3,FALSE)='Data validation'!$A$3,0,1))</f>
        <v>6</v>
      </c>
    </row>
    <row r="17" spans="1:18" ht="30" x14ac:dyDescent="0.2">
      <c r="A17" s="21">
        <v>4.3</v>
      </c>
      <c r="B17" s="21" t="s">
        <v>331</v>
      </c>
      <c r="C17" s="21" t="s">
        <v>340</v>
      </c>
      <c r="D17" s="22" t="s">
        <v>341</v>
      </c>
      <c r="E17" s="21" t="s">
        <v>346</v>
      </c>
      <c r="F17" s="23" t="s">
        <v>347</v>
      </c>
      <c r="G17" s="13" t="s">
        <v>49</v>
      </c>
      <c r="H17" s="6" t="s">
        <v>6</v>
      </c>
      <c r="I17" s="6" t="s">
        <v>6</v>
      </c>
      <c r="J17" s="6" t="s">
        <v>6</v>
      </c>
      <c r="K17" s="6" t="s">
        <v>3</v>
      </c>
      <c r="L17" s="6" t="s">
        <v>3</v>
      </c>
      <c r="M17" s="6" t="s">
        <v>3</v>
      </c>
      <c r="N17" s="30" t="s">
        <v>327</v>
      </c>
      <c r="O17" s="24"/>
      <c r="P17" s="51"/>
      <c r="R17" s="27" cm="1">
        <f t="array" ref="R17">SUM(IF($H17:$M17='Data validation'!$A$3,0,1)*IF(VLOOKUP($H$1:$M$1,'Instructions and Filtering'!$B$8:$D$13,3,FALSE)='Data validation'!$A$3,0,1))</f>
        <v>3</v>
      </c>
    </row>
    <row r="18" spans="1:18" ht="30" x14ac:dyDescent="0.2">
      <c r="A18" s="21">
        <v>4.3</v>
      </c>
      <c r="B18" s="21" t="s">
        <v>331</v>
      </c>
      <c r="C18" s="21" t="s">
        <v>340</v>
      </c>
      <c r="D18" s="22" t="s">
        <v>341</v>
      </c>
      <c r="E18" s="21" t="s">
        <v>348</v>
      </c>
      <c r="F18" s="23" t="s">
        <v>349</v>
      </c>
      <c r="G18" s="13" t="s">
        <v>49</v>
      </c>
      <c r="H18" s="6" t="s">
        <v>3</v>
      </c>
      <c r="I18" s="6" t="s">
        <v>3</v>
      </c>
      <c r="J18" s="6" t="s">
        <v>117</v>
      </c>
      <c r="K18" s="6" t="s">
        <v>3</v>
      </c>
      <c r="L18" s="6" t="s">
        <v>3</v>
      </c>
      <c r="M18" s="6" t="s">
        <v>3</v>
      </c>
      <c r="N18" s="30" t="s">
        <v>327</v>
      </c>
      <c r="O18" s="24"/>
      <c r="P18" s="51" t="s">
        <v>350</v>
      </c>
      <c r="R18" s="27" cm="1">
        <f t="array" ref="R18">SUM(IF($H18:$M18='Data validation'!$A$3,0,1)*IF(VLOOKUP($H$1:$M$1,'Instructions and Filtering'!$B$8:$D$13,3,FALSE)='Data validation'!$A$3,0,1))</f>
        <v>1</v>
      </c>
    </row>
    <row r="19" spans="1:18" ht="75" x14ac:dyDescent="0.2">
      <c r="A19" s="21">
        <v>4.3</v>
      </c>
      <c r="B19" s="21" t="s">
        <v>331</v>
      </c>
      <c r="C19" s="21" t="s">
        <v>340</v>
      </c>
      <c r="D19" s="22" t="s">
        <v>341</v>
      </c>
      <c r="E19" s="21" t="s">
        <v>351</v>
      </c>
      <c r="F19" s="23" t="s">
        <v>352</v>
      </c>
      <c r="G19" s="13" t="s">
        <v>49</v>
      </c>
      <c r="H19" s="6" t="s">
        <v>3</v>
      </c>
      <c r="I19" s="6" t="s">
        <v>3</v>
      </c>
      <c r="J19" s="6" t="s">
        <v>3</v>
      </c>
      <c r="K19" s="6" t="s">
        <v>117</v>
      </c>
      <c r="L19" s="6" t="s">
        <v>117</v>
      </c>
      <c r="M19" s="6" t="s">
        <v>3</v>
      </c>
      <c r="N19" s="30" t="s">
        <v>327</v>
      </c>
      <c r="O19" s="24"/>
      <c r="P19" s="51" t="s">
        <v>353</v>
      </c>
      <c r="R19" s="27" cm="1">
        <f t="array" ref="R19">SUM(IF($H19:$M19='Data validation'!$A$3,0,1)*IF(VLOOKUP($H$1:$M$1,'Instructions and Filtering'!$B$8:$D$13,3,FALSE)='Data validation'!$A$3,0,1))</f>
        <v>2</v>
      </c>
    </row>
    <row r="20" spans="1:18" ht="60" x14ac:dyDescent="0.2">
      <c r="A20" s="21">
        <v>4.3</v>
      </c>
      <c r="B20" s="21" t="s">
        <v>331</v>
      </c>
      <c r="C20" s="21" t="s">
        <v>340</v>
      </c>
      <c r="D20" s="22" t="s">
        <v>341</v>
      </c>
      <c r="E20" s="21" t="s">
        <v>354</v>
      </c>
      <c r="F20" s="23" t="s">
        <v>355</v>
      </c>
      <c r="G20" s="13" t="s">
        <v>49</v>
      </c>
      <c r="H20" s="6" t="s">
        <v>3</v>
      </c>
      <c r="I20" s="6" t="s">
        <v>3</v>
      </c>
      <c r="J20" s="6" t="s">
        <v>3</v>
      </c>
      <c r="K20" s="6" t="s">
        <v>3</v>
      </c>
      <c r="L20" s="6" t="s">
        <v>3</v>
      </c>
      <c r="M20" s="6" t="s">
        <v>6</v>
      </c>
      <c r="N20" s="30" t="s">
        <v>327</v>
      </c>
      <c r="O20" s="24"/>
      <c r="P20" s="51"/>
      <c r="R20" s="27" cm="1">
        <f t="array" ref="R20">SUM(IF($H20:$M20='Data validation'!$A$3,0,1)*IF(VLOOKUP($H$1:$M$1,'Instructions and Filtering'!$B$8:$D$13,3,FALSE)='Data validation'!$A$3,0,1))</f>
        <v>1</v>
      </c>
    </row>
    <row r="21" spans="1:18" ht="30" x14ac:dyDescent="0.2">
      <c r="A21" s="21">
        <v>4.3</v>
      </c>
      <c r="B21" s="21" t="s">
        <v>331</v>
      </c>
      <c r="C21" s="21" t="s">
        <v>340</v>
      </c>
      <c r="D21" s="22" t="s">
        <v>341</v>
      </c>
      <c r="E21" s="21" t="s">
        <v>356</v>
      </c>
      <c r="F21" s="23" t="s">
        <v>357</v>
      </c>
      <c r="G21" s="13" t="s">
        <v>14</v>
      </c>
      <c r="H21" s="6" t="s">
        <v>117</v>
      </c>
      <c r="I21" s="6" t="s">
        <v>117</v>
      </c>
      <c r="J21" s="6" t="s">
        <v>117</v>
      </c>
      <c r="K21" s="6" t="s">
        <v>117</v>
      </c>
      <c r="L21" s="6" t="s">
        <v>117</v>
      </c>
      <c r="M21" s="6" t="s">
        <v>117</v>
      </c>
      <c r="N21" s="30" t="s">
        <v>54</v>
      </c>
      <c r="O21" s="24" t="s">
        <v>358</v>
      </c>
      <c r="P21" s="51" t="s">
        <v>359</v>
      </c>
      <c r="R21" s="27" cm="1">
        <f t="array" ref="R21">SUM(IF($H21:$M21='Data validation'!$A$3,0,1)*IF(VLOOKUP($H$1:$M$1,'Instructions and Filtering'!$B$8:$D$13,3,FALSE)='Data validation'!$A$3,0,1))</f>
        <v>6</v>
      </c>
    </row>
    <row r="22" spans="1:18" ht="45" x14ac:dyDescent="0.2">
      <c r="A22" s="21">
        <v>4.3</v>
      </c>
      <c r="B22" s="21" t="s">
        <v>331</v>
      </c>
      <c r="C22" s="21" t="s">
        <v>360</v>
      </c>
      <c r="D22" s="22" t="s">
        <v>361</v>
      </c>
      <c r="E22" s="21" t="s">
        <v>362</v>
      </c>
      <c r="F22" s="23" t="s">
        <v>363</v>
      </c>
      <c r="G22" s="13" t="s">
        <v>49</v>
      </c>
      <c r="H22" s="6" t="s">
        <v>6</v>
      </c>
      <c r="I22" s="6" t="s">
        <v>6</v>
      </c>
      <c r="J22" s="6" t="s">
        <v>6</v>
      </c>
      <c r="K22" s="6" t="s">
        <v>6</v>
      </c>
      <c r="L22" s="6" t="s">
        <v>6</v>
      </c>
      <c r="M22" s="6" t="s">
        <v>6</v>
      </c>
      <c r="N22" s="30" t="s">
        <v>327</v>
      </c>
      <c r="O22" s="24"/>
      <c r="P22" s="51"/>
      <c r="R22" s="27" cm="1">
        <f t="array" ref="R22">SUM(IF($H22:$M22='Data validation'!$A$3,0,1)*IF(VLOOKUP($H$1:$M$1,'Instructions and Filtering'!$B$8:$D$13,3,FALSE)='Data validation'!$A$3,0,1))</f>
        <v>6</v>
      </c>
    </row>
    <row r="23" spans="1:18" ht="45" x14ac:dyDescent="0.2">
      <c r="A23" s="21">
        <v>4.3</v>
      </c>
      <c r="B23" s="21" t="s">
        <v>331</v>
      </c>
      <c r="C23" s="21" t="s">
        <v>360</v>
      </c>
      <c r="D23" s="22" t="s">
        <v>361</v>
      </c>
      <c r="E23" s="21" t="s">
        <v>364</v>
      </c>
      <c r="F23" s="23" t="s">
        <v>365</v>
      </c>
      <c r="G23" s="13" t="s">
        <v>14</v>
      </c>
      <c r="H23" s="6" t="s">
        <v>6</v>
      </c>
      <c r="I23" s="6" t="s">
        <v>6</v>
      </c>
      <c r="J23" s="6" t="s">
        <v>6</v>
      </c>
      <c r="K23" s="6" t="s">
        <v>6</v>
      </c>
      <c r="L23" s="6" t="s">
        <v>6</v>
      </c>
      <c r="M23" s="6" t="s">
        <v>6</v>
      </c>
      <c r="N23" s="30" t="s">
        <v>327</v>
      </c>
      <c r="O23" s="24"/>
      <c r="P23" s="7"/>
      <c r="R23" s="27" cm="1">
        <f t="array" ref="R23">SUM(IF($H23:$M23='Data validation'!$A$3,0,1)*IF(VLOOKUP($H$1:$M$1,'Instructions and Filtering'!$B$8:$D$13,3,FALSE)='Data validation'!$A$3,0,1))</f>
        <v>6</v>
      </c>
    </row>
    <row r="24" spans="1:18" ht="30" x14ac:dyDescent="0.2">
      <c r="A24" s="21">
        <v>4.3</v>
      </c>
      <c r="B24" s="21" t="s">
        <v>331</v>
      </c>
      <c r="C24" s="21" t="s">
        <v>366</v>
      </c>
      <c r="D24" s="22" t="s">
        <v>367</v>
      </c>
      <c r="E24" s="21" t="s">
        <v>368</v>
      </c>
      <c r="F24" s="23" t="s">
        <v>369</v>
      </c>
      <c r="G24" s="13" t="s">
        <v>14</v>
      </c>
      <c r="H24" s="6" t="s">
        <v>3</v>
      </c>
      <c r="I24" s="6" t="s">
        <v>3</v>
      </c>
      <c r="J24" s="6" t="s">
        <v>3</v>
      </c>
      <c r="K24" s="6" t="s">
        <v>3</v>
      </c>
      <c r="L24" s="6" t="s">
        <v>6</v>
      </c>
      <c r="M24" s="6" t="s">
        <v>6</v>
      </c>
      <c r="N24" s="30" t="s">
        <v>327</v>
      </c>
      <c r="O24" s="24"/>
      <c r="P24" s="7"/>
      <c r="R24" s="27" cm="1">
        <f t="array" ref="R24">SUM(IF($H24:$M24='Data validation'!$A$3,0,1)*IF(VLOOKUP($H$1:$M$1,'Instructions and Filtering'!$B$8:$D$13,3,FALSE)='Data validation'!$A$3,0,1))</f>
        <v>2</v>
      </c>
    </row>
    <row r="25" spans="1:18" ht="30" x14ac:dyDescent="0.2">
      <c r="A25" s="21">
        <v>4.3</v>
      </c>
      <c r="B25" s="21" t="s">
        <v>331</v>
      </c>
      <c r="C25" s="21" t="s">
        <v>366</v>
      </c>
      <c r="D25" s="22" t="s">
        <v>367</v>
      </c>
      <c r="E25" s="21" t="s">
        <v>370</v>
      </c>
      <c r="F25" s="23" t="s">
        <v>371</v>
      </c>
      <c r="G25" s="13" t="s">
        <v>14</v>
      </c>
      <c r="H25" s="6" t="s">
        <v>3</v>
      </c>
      <c r="I25" s="6" t="s">
        <v>3</v>
      </c>
      <c r="J25" s="6" t="s">
        <v>3</v>
      </c>
      <c r="K25" s="6" t="s">
        <v>3</v>
      </c>
      <c r="L25" s="6" t="s">
        <v>6</v>
      </c>
      <c r="M25" s="6" t="s">
        <v>6</v>
      </c>
      <c r="N25" s="30" t="s">
        <v>327</v>
      </c>
      <c r="O25" s="24"/>
      <c r="P25" s="7"/>
      <c r="R25" s="27" cm="1">
        <f t="array" ref="R25">SUM(IF($H25:$M25='Data validation'!$A$3,0,1)*IF(VLOOKUP($H$1:$M$1,'Instructions and Filtering'!$B$8:$D$13,3,FALSE)='Data validation'!$A$3,0,1))</f>
        <v>2</v>
      </c>
    </row>
    <row r="26" spans="1:18" ht="30" x14ac:dyDescent="0.2">
      <c r="A26" s="21">
        <v>4.3</v>
      </c>
      <c r="B26" s="21" t="s">
        <v>331</v>
      </c>
      <c r="C26" s="21" t="s">
        <v>372</v>
      </c>
      <c r="D26" s="22" t="s">
        <v>373</v>
      </c>
      <c r="E26" s="21" t="s">
        <v>374</v>
      </c>
      <c r="F26" s="23" t="s">
        <v>375</v>
      </c>
      <c r="G26" s="13" t="s">
        <v>49</v>
      </c>
      <c r="H26" s="6" t="s">
        <v>6</v>
      </c>
      <c r="I26" s="6" t="s">
        <v>6</v>
      </c>
      <c r="J26" s="6" t="s">
        <v>6</v>
      </c>
      <c r="K26" s="6" t="s">
        <v>6</v>
      </c>
      <c r="L26" s="6" t="s">
        <v>6</v>
      </c>
      <c r="M26" s="6" t="s">
        <v>6</v>
      </c>
      <c r="N26" s="30" t="s">
        <v>327</v>
      </c>
      <c r="O26" s="24"/>
      <c r="P26" s="7"/>
      <c r="R26" s="27" cm="1">
        <f t="array" ref="R26">SUM(IF($H26:$M26='Data validation'!$A$3,0,1)*IF(VLOOKUP($H$1:$M$1,'Instructions and Filtering'!$B$8:$D$13,3,FALSE)='Data validation'!$A$3,0,1))</f>
        <v>6</v>
      </c>
    </row>
    <row r="27" spans="1:18" ht="60" x14ac:dyDescent="0.2">
      <c r="A27" s="21">
        <v>4.3</v>
      </c>
      <c r="B27" s="21" t="s">
        <v>331</v>
      </c>
      <c r="C27" s="21" t="s">
        <v>372</v>
      </c>
      <c r="D27" s="22" t="s">
        <v>373</v>
      </c>
      <c r="E27" s="21" t="s">
        <v>376</v>
      </c>
      <c r="F27" s="23" t="s">
        <v>377</v>
      </c>
      <c r="G27" s="13" t="s">
        <v>49</v>
      </c>
      <c r="H27" s="6" t="s">
        <v>117</v>
      </c>
      <c r="I27" s="6" t="s">
        <v>117</v>
      </c>
      <c r="J27" s="6" t="s">
        <v>117</v>
      </c>
      <c r="K27" s="6" t="s">
        <v>117</v>
      </c>
      <c r="L27" s="6" t="s">
        <v>117</v>
      </c>
      <c r="M27" s="6" t="s">
        <v>117</v>
      </c>
      <c r="N27" s="30" t="s">
        <v>327</v>
      </c>
      <c r="O27" s="24"/>
      <c r="P27" s="51" t="s">
        <v>378</v>
      </c>
      <c r="R27" s="27" cm="1">
        <f t="array" ref="R27">SUM(IF($H27:$M27='Data validation'!$A$3,0,1)*IF(VLOOKUP($H$1:$M$1,'Instructions and Filtering'!$B$8:$D$13,3,FALSE)='Data validation'!$A$3,0,1))</f>
        <v>6</v>
      </c>
    </row>
    <row r="28" spans="1:18" ht="30" x14ac:dyDescent="0.2">
      <c r="A28" s="21">
        <v>4.3</v>
      </c>
      <c r="B28" s="21" t="s">
        <v>331</v>
      </c>
      <c r="C28" s="21" t="s">
        <v>372</v>
      </c>
      <c r="D28" s="22" t="s">
        <v>373</v>
      </c>
      <c r="E28" s="21" t="s">
        <v>379</v>
      </c>
      <c r="F28" s="23" t="s">
        <v>380</v>
      </c>
      <c r="G28" s="13" t="s">
        <v>14</v>
      </c>
      <c r="H28" s="6" t="s">
        <v>6</v>
      </c>
      <c r="I28" s="6" t="s">
        <v>6</v>
      </c>
      <c r="J28" s="6" t="s">
        <v>6</v>
      </c>
      <c r="K28" s="6" t="s">
        <v>6</v>
      </c>
      <c r="L28" s="6" t="s">
        <v>6</v>
      </c>
      <c r="M28" s="6" t="s">
        <v>6</v>
      </c>
      <c r="N28" s="30" t="s">
        <v>327</v>
      </c>
      <c r="O28" s="24"/>
      <c r="P28" s="7"/>
      <c r="R28" s="27" cm="1">
        <f t="array" ref="R28">SUM(IF($H28:$M28='Data validation'!$A$3,0,1)*IF(VLOOKUP($H$1:$M$1,'Instructions and Filtering'!$B$8:$D$13,3,FALSE)='Data validation'!$A$3,0,1))</f>
        <v>6</v>
      </c>
    </row>
    <row r="29" spans="1:18" ht="30" x14ac:dyDescent="0.2">
      <c r="A29" s="21">
        <v>4.4000000000000004</v>
      </c>
      <c r="B29" s="21" t="s">
        <v>381</v>
      </c>
      <c r="C29" s="21" t="s">
        <v>382</v>
      </c>
      <c r="D29" s="22" t="s">
        <v>383</v>
      </c>
      <c r="E29" s="21" t="s">
        <v>384</v>
      </c>
      <c r="F29" s="23" t="s">
        <v>385</v>
      </c>
      <c r="G29" s="13" t="s">
        <v>49</v>
      </c>
      <c r="H29" s="6" t="s">
        <v>6</v>
      </c>
      <c r="I29" s="6" t="s">
        <v>6</v>
      </c>
      <c r="J29" s="6" t="s">
        <v>6</v>
      </c>
      <c r="K29" s="6" t="s">
        <v>6</v>
      </c>
      <c r="L29" s="6" t="s">
        <v>6</v>
      </c>
      <c r="M29" s="6" t="s">
        <v>6</v>
      </c>
      <c r="N29" s="30" t="s">
        <v>327</v>
      </c>
      <c r="O29" s="24"/>
      <c r="P29" s="7"/>
      <c r="R29" s="27" cm="1">
        <f t="array" ref="R29">SUM(IF($H29:$M29='Data validation'!$A$3,0,1)*IF(VLOOKUP($H$1:$M$1,'Instructions and Filtering'!$B$8:$D$13,3,FALSE)='Data validation'!$A$3,0,1))</f>
        <v>6</v>
      </c>
    </row>
    <row r="30" spans="1:18" ht="30" x14ac:dyDescent="0.2">
      <c r="A30" s="21">
        <v>4.4000000000000004</v>
      </c>
      <c r="B30" s="21" t="s">
        <v>381</v>
      </c>
      <c r="C30" s="21" t="s">
        <v>382</v>
      </c>
      <c r="D30" s="22" t="s">
        <v>383</v>
      </c>
      <c r="E30" s="21" t="s">
        <v>386</v>
      </c>
      <c r="F30" s="23" t="s">
        <v>387</v>
      </c>
      <c r="G30" s="13" t="s">
        <v>14</v>
      </c>
      <c r="H30" s="6" t="s">
        <v>6</v>
      </c>
      <c r="I30" s="6" t="s">
        <v>6</v>
      </c>
      <c r="J30" s="6" t="s">
        <v>6</v>
      </c>
      <c r="K30" s="6" t="s">
        <v>6</v>
      </c>
      <c r="L30" s="6" t="s">
        <v>6</v>
      </c>
      <c r="M30" s="6" t="s">
        <v>6</v>
      </c>
      <c r="N30" s="30" t="s">
        <v>327</v>
      </c>
      <c r="O30" s="24"/>
      <c r="P30" s="7"/>
      <c r="R30" s="27" cm="1">
        <f t="array" ref="R30">SUM(IF($H30:$M30='Data validation'!$A$3,0,1)*IF(VLOOKUP($H$1:$M$1,'Instructions and Filtering'!$B$8:$D$13,3,FALSE)='Data validation'!$A$3,0,1))</f>
        <v>6</v>
      </c>
    </row>
  </sheetData>
  <sheetProtection algorithmName="SHA-512" hashValue="pk/UQx/z75l2JAfc4loQWOOaDLqbE4s2IGb9ubq2pfTRM0DzX7S6amt7nZPLZYmmGNVqyfIGumTMmns4HyT47A==" saltValue="EvUaSr3aDNqDt9Yb866XlA==" spinCount="100000" sheet="1" objects="1" scenarios="1" autoFilter="0"/>
  <autoFilter ref="G1:N30" xr:uid="{13DE8E2D-1E90-431E-B3E4-95E7DE7816A4}"/>
  <phoneticPr fontId="4" type="noConversion"/>
  <conditionalFormatting sqref="A2:P30">
    <cfRule type="expression" dxfId="65" priority="1" stopIfTrue="1">
      <formula>$R2=0</formula>
    </cfRule>
  </conditionalFormatting>
  <dataValidations count="1">
    <dataValidation type="list" allowBlank="1" showInputMessage="1" showErrorMessage="1" sqref="E2:E3" xr:uid="{C607104D-B46E-4BF4-88BF-3CA0978833BB}">
      <formula1>#REF!</formula1>
    </dataValidation>
  </dataValidations>
  <pageMargins left="0.7" right="0.7" top="0.75" bottom="0.75" header="0.3" footer="0.3"/>
  <pageSetup paperSize="9" orientation="portrait"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259" id="{B5E6599C-994F-4714-983F-8687B81CA3FB}">
            <xm:f>$G2='Data validation'!$A$10</xm:f>
            <x14:dxf>
              <font>
                <color theme="4"/>
              </font>
              <fill>
                <patternFill>
                  <bgColor theme="3" tint="0.89996032593768116"/>
                </patternFill>
              </fill>
            </x14:dxf>
          </x14:cfRule>
          <xm:sqref>A2:G30</xm:sqref>
        </x14:conditionalFormatting>
        <x14:conditionalFormatting xmlns:xm="http://schemas.microsoft.com/office/excel/2006/main">
          <x14:cfRule type="expression" priority="2" stopIfTrue="1" id="{8E6AAADA-1496-4781-ADC3-289FA0329AE3}">
            <xm:f>VLOOKUP($G2,'Instructions and Filtering'!$C$16:$D$17,2,FALSE)='Data validation'!$A$3</xm:f>
            <x14:dxf>
              <font>
                <strike/>
                <color theme="2" tint="-0.499984740745262"/>
              </font>
              <fill>
                <patternFill>
                  <bgColor theme="2" tint="-0.24994659260841701"/>
                </patternFill>
              </fill>
            </x14:dxf>
          </x14:cfRule>
          <xm:sqref>A2:P30</xm:sqref>
        </x14:conditionalFormatting>
        <x14:conditionalFormatting xmlns:xm="http://schemas.microsoft.com/office/excel/2006/main">
          <x14:cfRule type="cellIs" priority="7" operator="equal" id="{56888E03-743D-4458-8B3C-39F615E932C3}">
            <xm:f>'Data validation'!$A$2</xm:f>
            <x14:dxf>
              <font>
                <color theme="9" tint="-0.499984740745262"/>
              </font>
              <fill>
                <patternFill>
                  <bgColor theme="9" tint="0.59996337778862885"/>
                </patternFill>
              </fill>
            </x14:dxf>
          </x14:cfRule>
          <x14:cfRule type="cellIs" priority="8" operator="equal" id="{34228555-759B-4A97-B5F0-C927BE7D1DDC}">
            <xm:f>'Data validation'!$A$3</xm:f>
            <x14:dxf>
              <font>
                <color rgb="FFFF0000"/>
              </font>
              <fill>
                <patternFill>
                  <bgColor theme="5" tint="0.79998168889431442"/>
                </patternFill>
              </fill>
            </x14:dxf>
          </x14:cfRule>
          <x14:cfRule type="cellIs" priority="9" operator="equal" id="{EBFE2B14-7C29-492A-8808-3CD0876BC0D6}">
            <xm:f>'Data validation'!$A$4</xm:f>
            <x14:dxf>
              <font>
                <color theme="9" tint="-0.499984740745262"/>
              </font>
              <fill>
                <patternFill patternType="darkUp">
                  <fgColor theme="9" tint="0.59996337778862885"/>
                </patternFill>
              </fill>
            </x14:dxf>
          </x14:cfRule>
          <x14:cfRule type="cellIs" priority="10" operator="equal" id="{1A84F22B-6F2C-462E-8BE6-D2189A13899A}">
            <xm:f>'Data validation'!$A$5</xm:f>
            <x14:dxf>
              <font>
                <color theme="4"/>
              </font>
              <fill>
                <patternFill patternType="darkUp">
                  <fgColor theme="7" tint="0.79998168889431442"/>
                </patternFill>
              </fill>
            </x14:dxf>
          </x14:cfRule>
          <xm:sqref>H2:M30</xm:sqref>
        </x14:conditionalFormatting>
        <x14:conditionalFormatting xmlns:xm="http://schemas.microsoft.com/office/excel/2006/main">
          <x14:cfRule type="cellIs" priority="289" operator="equal" id="{C30EE857-5C06-4638-9B89-BEFCF5EDA9E8}">
            <xm:f>'Data validation'!$A$14</xm:f>
            <x14:dxf>
              <font>
                <b/>
                <i val="0"/>
                <color rgb="FFFF0000"/>
              </font>
              <fill>
                <patternFill patternType="none">
                  <bgColor auto="1"/>
                </patternFill>
              </fill>
            </x14:dxf>
          </x14:cfRule>
          <x14:cfRule type="cellIs" priority="290" operator="equal" id="{ED8F9670-0A8E-44B2-B0C8-B2A1F9A97258}">
            <xm:f>'Data validation'!$A$15</xm:f>
            <x14:dxf>
              <font>
                <b/>
                <i val="0"/>
                <color theme="5"/>
              </font>
              <fill>
                <patternFill patternType="none">
                  <bgColor auto="1"/>
                </patternFill>
              </fill>
            </x14:dxf>
          </x14:cfRule>
          <x14:cfRule type="cellIs" priority="291" operator="equal" id="{F2574BA8-5140-442E-830F-50A6431C24C4}">
            <xm:f>'Data validation'!$A$16</xm:f>
            <x14:dxf>
              <font>
                <b val="0"/>
                <i val="0"/>
                <color theme="5"/>
              </font>
            </x14:dxf>
          </x14:cfRule>
          <xm:sqref>N1:N1048576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2009FECB-94D7-4E31-A664-5B2D314491C9}">
          <x14:formula1>
            <xm:f>'Data validation'!$A$2:$A$5</xm:f>
          </x14:formula1>
          <xm:sqref>H2:M30</xm:sqref>
        </x14:dataValidation>
        <x14:dataValidation type="list" allowBlank="1" showInputMessage="1" showErrorMessage="1" xr:uid="{087DD9A5-6478-43D7-8AE8-062C65BBACCF}">
          <x14:formula1>
            <xm:f>'Instructions and Filtering'!$C$16:$C$17</xm:f>
          </x14:formula1>
          <xm:sqref>G2:G30</xm:sqref>
        </x14:dataValidation>
        <x14:dataValidation type="list" allowBlank="1" showInputMessage="1" showErrorMessage="1" xr:uid="{AB91D4C3-7AFB-4A4C-ABAC-6846C04D3514}">
          <x14:formula1>
            <xm:f>'Data validation'!$A$14:$A$17</xm:f>
          </x14:formula1>
          <xm:sqref>N2:N30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F9C7CB-145D-4BBD-9CA8-1E92C7A021AC}">
  <sheetPr>
    <tabColor theme="2"/>
  </sheetPr>
  <dimension ref="A1:BE66"/>
  <sheetViews>
    <sheetView showGridLines="0" zoomScale="110" zoomScaleNormal="110" workbookViewId="0">
      <pane ySplit="1" topLeftCell="A11" activePane="bottomLeft" state="frozen"/>
      <selection activeCell="B2" sqref="B2:G2"/>
      <selection pane="bottomLeft" activeCell="F5" sqref="F5"/>
    </sheetView>
  </sheetViews>
  <sheetFormatPr baseColWidth="10" defaultColWidth="9" defaultRowHeight="14" x14ac:dyDescent="0.2"/>
  <cols>
    <col min="1" max="1" width="10.33203125" style="28" customWidth="1"/>
    <col min="2" max="2" width="18.83203125" style="20" customWidth="1"/>
    <col min="3" max="3" width="10" style="20" customWidth="1"/>
    <col min="4" max="4" width="40.33203125" style="20" customWidth="1"/>
    <col min="5" max="5" width="12.33203125" style="20" customWidth="1"/>
    <col min="6" max="6" width="69.1640625" style="20" customWidth="1"/>
    <col min="7" max="7" width="12" style="29" customWidth="1"/>
    <col min="8" max="8" width="11.6640625" style="20" customWidth="1"/>
    <col min="9" max="9" width="11.83203125" style="20" customWidth="1"/>
    <col min="10" max="13" width="12.6640625" style="20" customWidth="1"/>
    <col min="14" max="14" width="11" style="20" customWidth="1"/>
    <col min="15" max="15" width="14.1640625" style="20" customWidth="1"/>
    <col min="16" max="16" width="39.1640625" style="20" customWidth="1"/>
    <col min="17" max="17" width="9" style="26"/>
    <col min="18" max="18" width="9" style="26" hidden="1" customWidth="1"/>
    <col min="19" max="25" width="9" style="20"/>
    <col min="26" max="57" width="9" style="8"/>
    <col min="58" max="16384" width="9" style="20"/>
  </cols>
  <sheetData>
    <row r="1" spans="1:57" ht="45" x14ac:dyDescent="0.2">
      <c r="A1" s="16" t="s">
        <v>27</v>
      </c>
      <c r="B1" s="16" t="s">
        <v>28</v>
      </c>
      <c r="C1" s="16" t="s">
        <v>29</v>
      </c>
      <c r="D1" s="16" t="s">
        <v>30</v>
      </c>
      <c r="E1" s="16" t="s">
        <v>31</v>
      </c>
      <c r="F1" s="16" t="s">
        <v>32</v>
      </c>
      <c r="G1" s="17" t="s">
        <v>33</v>
      </c>
      <c r="H1" s="16" t="s">
        <v>34</v>
      </c>
      <c r="I1" s="16" t="s">
        <v>35</v>
      </c>
      <c r="J1" s="16" t="s">
        <v>36</v>
      </c>
      <c r="K1" s="16" t="s">
        <v>37</v>
      </c>
      <c r="L1" s="16" t="s">
        <v>38</v>
      </c>
      <c r="M1" s="19" t="s">
        <v>39</v>
      </c>
      <c r="N1" s="16" t="s">
        <v>40</v>
      </c>
      <c r="O1" s="16" t="s">
        <v>41</v>
      </c>
      <c r="P1" s="18" t="s">
        <v>42</v>
      </c>
      <c r="Q1" s="20"/>
      <c r="R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row>
    <row r="2" spans="1:57" s="26" customFormat="1" ht="180" x14ac:dyDescent="0.2">
      <c r="A2" s="21" t="str">
        <f t="shared" ref="A2:A33" si="0">LEFT(C2,3)</f>
        <v>5.1</v>
      </c>
      <c r="B2" s="21" t="s">
        <v>388</v>
      </c>
      <c r="C2" s="21" t="s">
        <v>389</v>
      </c>
      <c r="D2" s="22" t="s">
        <v>390</v>
      </c>
      <c r="E2" s="21" t="s">
        <v>391</v>
      </c>
      <c r="F2" s="23" t="s">
        <v>392</v>
      </c>
      <c r="G2" s="13" t="s">
        <v>49</v>
      </c>
      <c r="H2" s="6" t="s">
        <v>6</v>
      </c>
      <c r="I2" s="6" t="s">
        <v>6</v>
      </c>
      <c r="J2" s="6" t="s">
        <v>196</v>
      </c>
      <c r="K2" s="6" t="s">
        <v>196</v>
      </c>
      <c r="L2" s="6" t="s">
        <v>196</v>
      </c>
      <c r="M2" s="6" t="s">
        <v>196</v>
      </c>
      <c r="N2" s="21" t="s">
        <v>393</v>
      </c>
      <c r="O2" s="24" t="s">
        <v>394</v>
      </c>
      <c r="P2" s="51" t="s">
        <v>395</v>
      </c>
      <c r="R2" s="27" cm="1">
        <f t="array" ref="R2">SUM(IF($H2:$M2='Data validation'!$A$3,0,1)*IF(VLOOKUP($H$1:$M$1,'Instructions and Filtering'!$B$8:$D$13,3,FALSE)='Data validation'!$A$3,0,1))</f>
        <v>6</v>
      </c>
    </row>
    <row r="3" spans="1:57" s="26" customFormat="1" ht="30" x14ac:dyDescent="0.2">
      <c r="A3" s="21" t="str">
        <f t="shared" si="0"/>
        <v>5.1</v>
      </c>
      <c r="B3" s="21" t="s">
        <v>388</v>
      </c>
      <c r="C3" s="21" t="s">
        <v>389</v>
      </c>
      <c r="D3" s="25" t="s">
        <v>390</v>
      </c>
      <c r="E3" s="21" t="s">
        <v>396</v>
      </c>
      <c r="F3" s="22" t="s">
        <v>397</v>
      </c>
      <c r="G3" s="13" t="s">
        <v>14</v>
      </c>
      <c r="H3" s="6" t="s">
        <v>6</v>
      </c>
      <c r="I3" s="6" t="s">
        <v>6</v>
      </c>
      <c r="J3" s="6" t="s">
        <v>196</v>
      </c>
      <c r="K3" s="6" t="s">
        <v>196</v>
      </c>
      <c r="L3" s="6" t="s">
        <v>196</v>
      </c>
      <c r="M3" s="6" t="s">
        <v>196</v>
      </c>
      <c r="N3" s="21" t="s">
        <v>327</v>
      </c>
      <c r="O3" s="24"/>
      <c r="P3" s="51" t="s">
        <v>395</v>
      </c>
      <c r="R3" s="27" cm="1">
        <f t="array" ref="R3">SUM(IF($H3:$M3='Data validation'!$A$3,0,1)*IF(VLOOKUP($H$1:$M$1,'Instructions and Filtering'!$B$8:$D$13,3,FALSE)='Data validation'!$A$3,0,1))</f>
        <v>6</v>
      </c>
    </row>
    <row r="4" spans="1:57" s="26" customFormat="1" ht="135" x14ac:dyDescent="0.2">
      <c r="A4" s="21" t="str">
        <f t="shared" si="0"/>
        <v>5.1</v>
      </c>
      <c r="B4" s="21" t="s">
        <v>388</v>
      </c>
      <c r="C4" s="21" t="s">
        <v>398</v>
      </c>
      <c r="D4" s="25" t="s">
        <v>399</v>
      </c>
      <c r="E4" s="21" t="s">
        <v>400</v>
      </c>
      <c r="F4" s="23" t="s">
        <v>401</v>
      </c>
      <c r="G4" s="13" t="s">
        <v>49</v>
      </c>
      <c r="H4" s="6" t="s">
        <v>6</v>
      </c>
      <c r="I4" s="6" t="s">
        <v>6</v>
      </c>
      <c r="J4" s="6" t="s">
        <v>196</v>
      </c>
      <c r="K4" s="6" t="s">
        <v>196</v>
      </c>
      <c r="L4" s="6" t="s">
        <v>196</v>
      </c>
      <c r="M4" s="6" t="s">
        <v>196</v>
      </c>
      <c r="N4" s="21" t="s">
        <v>50</v>
      </c>
      <c r="O4" s="24" t="s">
        <v>402</v>
      </c>
      <c r="P4" s="51" t="s">
        <v>395</v>
      </c>
      <c r="R4" s="27" cm="1">
        <f t="array" ref="R4">SUM(IF($H4:$M4='Data validation'!$A$3,0,1)*IF(VLOOKUP($H$1:$M$1,'Instructions and Filtering'!$B$8:$D$13,3,FALSE)='Data validation'!$A$3,0,1))</f>
        <v>6</v>
      </c>
    </row>
    <row r="5" spans="1:57" s="26" customFormat="1" ht="135" x14ac:dyDescent="0.2">
      <c r="A5" s="21" t="str">
        <f t="shared" si="0"/>
        <v>5.1</v>
      </c>
      <c r="B5" s="21" t="s">
        <v>388</v>
      </c>
      <c r="C5" s="21" t="s">
        <v>398</v>
      </c>
      <c r="D5" s="25" t="s">
        <v>399</v>
      </c>
      <c r="E5" s="21" t="s">
        <v>403</v>
      </c>
      <c r="F5" s="23" t="s">
        <v>404</v>
      </c>
      <c r="G5" s="13" t="s">
        <v>49</v>
      </c>
      <c r="H5" s="6" t="s">
        <v>6</v>
      </c>
      <c r="I5" s="6" t="s">
        <v>6</v>
      </c>
      <c r="J5" s="6" t="s">
        <v>196</v>
      </c>
      <c r="K5" s="6" t="s">
        <v>196</v>
      </c>
      <c r="L5" s="6" t="s">
        <v>196</v>
      </c>
      <c r="M5" s="6" t="s">
        <v>196</v>
      </c>
      <c r="N5" s="21" t="s">
        <v>54</v>
      </c>
      <c r="O5" s="24" t="s">
        <v>402</v>
      </c>
      <c r="P5" s="51" t="s">
        <v>395</v>
      </c>
      <c r="R5" s="27" cm="1">
        <f t="array" ref="R5">SUM(IF($H5:$M5='Data validation'!$A$3,0,1)*IF(VLOOKUP($H$1:$M$1,'Instructions and Filtering'!$B$8:$D$13,3,FALSE)='Data validation'!$A$3,0,1))</f>
        <v>6</v>
      </c>
    </row>
    <row r="6" spans="1:57" s="26" customFormat="1" ht="30" x14ac:dyDescent="0.2">
      <c r="A6" s="21" t="str">
        <f t="shared" si="0"/>
        <v>5.1</v>
      </c>
      <c r="B6" s="21" t="s">
        <v>388</v>
      </c>
      <c r="C6" s="21" t="s">
        <v>398</v>
      </c>
      <c r="D6" s="25" t="s">
        <v>399</v>
      </c>
      <c r="E6" s="21" t="s">
        <v>405</v>
      </c>
      <c r="F6" s="23" t="s">
        <v>406</v>
      </c>
      <c r="G6" s="13" t="s">
        <v>49</v>
      </c>
      <c r="H6" s="6" t="s">
        <v>6</v>
      </c>
      <c r="I6" s="6" t="s">
        <v>6</v>
      </c>
      <c r="J6" s="6" t="s">
        <v>196</v>
      </c>
      <c r="K6" s="6" t="s">
        <v>196</v>
      </c>
      <c r="L6" s="6" t="s">
        <v>196</v>
      </c>
      <c r="M6" s="6" t="s">
        <v>196</v>
      </c>
      <c r="N6" s="21" t="s">
        <v>54</v>
      </c>
      <c r="O6" s="24" t="s">
        <v>402</v>
      </c>
      <c r="P6" s="51" t="s">
        <v>395</v>
      </c>
      <c r="R6" s="27" cm="1">
        <f t="array" ref="R6">SUM(IF($H6:$M6='Data validation'!$A$3,0,1)*IF(VLOOKUP($H$1:$M$1,'Instructions and Filtering'!$B$8:$D$13,3,FALSE)='Data validation'!$A$3,0,1))</f>
        <v>6</v>
      </c>
    </row>
    <row r="7" spans="1:57" s="26" customFormat="1" ht="30" x14ac:dyDescent="0.2">
      <c r="A7" s="21" t="str">
        <f t="shared" si="0"/>
        <v>5.1</v>
      </c>
      <c r="B7" s="21" t="s">
        <v>388</v>
      </c>
      <c r="C7" s="21" t="s">
        <v>398</v>
      </c>
      <c r="D7" s="25" t="s">
        <v>399</v>
      </c>
      <c r="E7" s="21" t="s">
        <v>407</v>
      </c>
      <c r="F7" s="23" t="s">
        <v>408</v>
      </c>
      <c r="G7" s="13" t="s">
        <v>49</v>
      </c>
      <c r="H7" s="6" t="s">
        <v>6</v>
      </c>
      <c r="I7" s="6" t="s">
        <v>6</v>
      </c>
      <c r="J7" s="6" t="s">
        <v>196</v>
      </c>
      <c r="K7" s="6" t="s">
        <v>196</v>
      </c>
      <c r="L7" s="6" t="s">
        <v>196</v>
      </c>
      <c r="M7" s="6" t="s">
        <v>196</v>
      </c>
      <c r="N7" s="21" t="s">
        <v>50</v>
      </c>
      <c r="O7" s="24" t="s">
        <v>402</v>
      </c>
      <c r="P7" s="51" t="s">
        <v>395</v>
      </c>
      <c r="R7" s="27" cm="1">
        <f t="array" ref="R7">SUM(IF($H7:$M7='Data validation'!$A$3,0,1)*IF(VLOOKUP($H$1:$M$1,'Instructions and Filtering'!$B$8:$D$13,3,FALSE)='Data validation'!$A$3,0,1))</f>
        <v>6</v>
      </c>
    </row>
    <row r="8" spans="1:57" ht="30" x14ac:dyDescent="0.2">
      <c r="A8" s="21" t="str">
        <f t="shared" si="0"/>
        <v>5.1</v>
      </c>
      <c r="B8" s="21" t="s">
        <v>388</v>
      </c>
      <c r="C8" s="21" t="s">
        <v>398</v>
      </c>
      <c r="D8" s="22" t="s">
        <v>399</v>
      </c>
      <c r="E8" s="21" t="s">
        <v>409</v>
      </c>
      <c r="F8" s="23" t="s">
        <v>410</v>
      </c>
      <c r="G8" s="13" t="s">
        <v>14</v>
      </c>
      <c r="H8" s="6" t="s">
        <v>6</v>
      </c>
      <c r="I8" s="6" t="s">
        <v>6</v>
      </c>
      <c r="J8" s="6" t="s">
        <v>196</v>
      </c>
      <c r="K8" s="6" t="s">
        <v>196</v>
      </c>
      <c r="L8" s="6" t="s">
        <v>196</v>
      </c>
      <c r="M8" s="6" t="s">
        <v>196</v>
      </c>
      <c r="N8" s="21" t="s">
        <v>327</v>
      </c>
      <c r="O8" s="24"/>
      <c r="P8" s="51" t="s">
        <v>395</v>
      </c>
      <c r="R8" s="27" cm="1">
        <f t="array" ref="R8">SUM(IF($H8:$M8='Data validation'!$A$3,0,1)*IF(VLOOKUP($H$1:$M$1,'Instructions and Filtering'!$B$8:$D$13,3,FALSE)='Data validation'!$A$3,0,1))</f>
        <v>6</v>
      </c>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row>
    <row r="9" spans="1:57" ht="30" x14ac:dyDescent="0.2">
      <c r="A9" s="21" t="str">
        <f t="shared" si="0"/>
        <v>5.1</v>
      </c>
      <c r="B9" s="21" t="s">
        <v>388</v>
      </c>
      <c r="C9" s="21" t="s">
        <v>411</v>
      </c>
      <c r="D9" s="22" t="s">
        <v>412</v>
      </c>
      <c r="E9" s="21" t="s">
        <v>413</v>
      </c>
      <c r="F9" s="23" t="s">
        <v>414</v>
      </c>
      <c r="G9" s="13" t="s">
        <v>49</v>
      </c>
      <c r="H9" s="6" t="s">
        <v>6</v>
      </c>
      <c r="I9" s="6" t="s">
        <v>6</v>
      </c>
      <c r="J9" s="6" t="s">
        <v>196</v>
      </c>
      <c r="K9" s="6" t="s">
        <v>196</v>
      </c>
      <c r="L9" s="6" t="s">
        <v>196</v>
      </c>
      <c r="M9" s="6" t="s">
        <v>196</v>
      </c>
      <c r="N9" s="21" t="s">
        <v>54</v>
      </c>
      <c r="O9" s="24">
        <v>8.1999999999999993</v>
      </c>
      <c r="P9" s="51" t="s">
        <v>395</v>
      </c>
      <c r="R9" s="27" cm="1">
        <f t="array" ref="R9">SUM(IF($H9:$M9='Data validation'!$A$3,0,1)*IF(VLOOKUP($H$1:$M$1,'Instructions and Filtering'!$B$8:$D$13,3,FALSE)='Data validation'!$A$3,0,1))</f>
        <v>6</v>
      </c>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row>
    <row r="10" spans="1:57" ht="30" x14ac:dyDescent="0.2">
      <c r="A10" s="21" t="str">
        <f t="shared" si="0"/>
        <v>5.1</v>
      </c>
      <c r="B10" s="21" t="s">
        <v>388</v>
      </c>
      <c r="C10" s="21" t="s">
        <v>411</v>
      </c>
      <c r="D10" s="22" t="s">
        <v>412</v>
      </c>
      <c r="E10" s="21" t="s">
        <v>415</v>
      </c>
      <c r="F10" s="23" t="s">
        <v>416</v>
      </c>
      <c r="G10" s="13" t="s">
        <v>49</v>
      </c>
      <c r="H10" s="6" t="s">
        <v>6</v>
      </c>
      <c r="I10" s="6" t="s">
        <v>6</v>
      </c>
      <c r="J10" s="6" t="s">
        <v>196</v>
      </c>
      <c r="K10" s="6" t="s">
        <v>196</v>
      </c>
      <c r="L10" s="6" t="s">
        <v>196</v>
      </c>
      <c r="M10" s="6" t="s">
        <v>196</v>
      </c>
      <c r="N10" s="21" t="s">
        <v>393</v>
      </c>
      <c r="O10" s="24">
        <v>8.1999999999999993</v>
      </c>
      <c r="P10" s="51" t="s">
        <v>395</v>
      </c>
      <c r="R10" s="27" cm="1">
        <f t="array" ref="R10">SUM(IF($H10:$M10='Data validation'!$A$3,0,1)*IF(VLOOKUP($H$1:$M$1,'Instructions and Filtering'!$B$8:$D$13,3,FALSE)='Data validation'!$A$3,0,1))</f>
        <v>6</v>
      </c>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row>
    <row r="11" spans="1:57" ht="45" x14ac:dyDescent="0.2">
      <c r="A11" s="21" t="str">
        <f t="shared" si="0"/>
        <v>5.1</v>
      </c>
      <c r="B11" s="21" t="s">
        <v>388</v>
      </c>
      <c r="C11" s="21" t="s">
        <v>411</v>
      </c>
      <c r="D11" s="22" t="s">
        <v>412</v>
      </c>
      <c r="E11" s="21" t="s">
        <v>417</v>
      </c>
      <c r="F11" s="23" t="s">
        <v>418</v>
      </c>
      <c r="G11" s="13" t="s">
        <v>14</v>
      </c>
      <c r="H11" s="6" t="s">
        <v>6</v>
      </c>
      <c r="I11" s="6" t="s">
        <v>6</v>
      </c>
      <c r="J11" s="6" t="s">
        <v>196</v>
      </c>
      <c r="K11" s="6" t="s">
        <v>196</v>
      </c>
      <c r="L11" s="6" t="s">
        <v>196</v>
      </c>
      <c r="M11" s="6" t="s">
        <v>196</v>
      </c>
      <c r="N11" s="21" t="s">
        <v>327</v>
      </c>
      <c r="O11" s="24"/>
      <c r="P11" s="51" t="s">
        <v>395</v>
      </c>
      <c r="R11" s="27" cm="1">
        <f t="array" ref="R11">SUM(IF($H11:$M11='Data validation'!$A$3,0,1)*IF(VLOOKUP($H$1:$M$1,'Instructions and Filtering'!$B$8:$D$13,3,FALSE)='Data validation'!$A$3,0,1))</f>
        <v>6</v>
      </c>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row>
    <row r="12" spans="1:57" ht="45" x14ac:dyDescent="0.2">
      <c r="A12" s="21" t="str">
        <f t="shared" si="0"/>
        <v>5.1</v>
      </c>
      <c r="B12" s="21" t="s">
        <v>388</v>
      </c>
      <c r="C12" s="21" t="s">
        <v>411</v>
      </c>
      <c r="D12" s="22" t="s">
        <v>412</v>
      </c>
      <c r="E12" s="21" t="s">
        <v>419</v>
      </c>
      <c r="F12" s="23" t="s">
        <v>420</v>
      </c>
      <c r="G12" s="13" t="s">
        <v>14</v>
      </c>
      <c r="H12" s="6" t="s">
        <v>6</v>
      </c>
      <c r="I12" s="6" t="s">
        <v>6</v>
      </c>
      <c r="J12" s="6" t="s">
        <v>196</v>
      </c>
      <c r="K12" s="6" t="s">
        <v>196</v>
      </c>
      <c r="L12" s="6" t="s">
        <v>196</v>
      </c>
      <c r="M12" s="6" t="s">
        <v>196</v>
      </c>
      <c r="N12" s="21" t="s">
        <v>327</v>
      </c>
      <c r="O12" s="24"/>
      <c r="P12" s="51" t="s">
        <v>395</v>
      </c>
      <c r="R12" s="27" cm="1">
        <f t="array" ref="R12">SUM(IF($H12:$M12='Data validation'!$A$3,0,1)*IF(VLOOKUP($H$1:$M$1,'Instructions and Filtering'!$B$8:$D$13,3,FALSE)='Data validation'!$A$3,0,1))</f>
        <v>6</v>
      </c>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row>
    <row r="13" spans="1:57" ht="45" x14ac:dyDescent="0.2">
      <c r="A13" s="21" t="str">
        <f t="shared" si="0"/>
        <v>5.1</v>
      </c>
      <c r="B13" s="21" t="s">
        <v>388</v>
      </c>
      <c r="C13" s="21" t="s">
        <v>421</v>
      </c>
      <c r="D13" s="22" t="s">
        <v>422</v>
      </c>
      <c r="E13" s="21" t="s">
        <v>423</v>
      </c>
      <c r="F13" s="23" t="s">
        <v>424</v>
      </c>
      <c r="G13" s="13" t="s">
        <v>49</v>
      </c>
      <c r="H13" s="6" t="s">
        <v>6</v>
      </c>
      <c r="I13" s="6" t="s">
        <v>6</v>
      </c>
      <c r="J13" s="6" t="s">
        <v>196</v>
      </c>
      <c r="K13" s="6" t="s">
        <v>196</v>
      </c>
      <c r="L13" s="6" t="s">
        <v>196</v>
      </c>
      <c r="M13" s="6" t="s">
        <v>196</v>
      </c>
      <c r="N13" s="21" t="s">
        <v>50</v>
      </c>
      <c r="O13" s="24" t="s">
        <v>394</v>
      </c>
      <c r="P13" s="51" t="s">
        <v>395</v>
      </c>
      <c r="R13" s="27" cm="1">
        <f t="array" ref="R13">SUM(IF($H13:$M13='Data validation'!$A$3,0,1)*IF(VLOOKUP($H$1:$M$1,'Instructions and Filtering'!$B$8:$D$13,3,FALSE)='Data validation'!$A$3,0,1))</f>
        <v>6</v>
      </c>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row>
    <row r="14" spans="1:57" ht="45" x14ac:dyDescent="0.2">
      <c r="A14" s="21" t="str">
        <f t="shared" si="0"/>
        <v>5.1</v>
      </c>
      <c r="B14" s="21" t="s">
        <v>388</v>
      </c>
      <c r="C14" s="21" t="s">
        <v>421</v>
      </c>
      <c r="D14" s="22" t="s">
        <v>422</v>
      </c>
      <c r="E14" s="21" t="s">
        <v>425</v>
      </c>
      <c r="F14" s="23" t="s">
        <v>426</v>
      </c>
      <c r="G14" s="13" t="s">
        <v>49</v>
      </c>
      <c r="H14" s="6" t="s">
        <v>6</v>
      </c>
      <c r="I14" s="6" t="s">
        <v>6</v>
      </c>
      <c r="J14" s="6" t="s">
        <v>196</v>
      </c>
      <c r="K14" s="6" t="s">
        <v>196</v>
      </c>
      <c r="L14" s="6" t="s">
        <v>196</v>
      </c>
      <c r="M14" s="6" t="s">
        <v>196</v>
      </c>
      <c r="N14" s="21" t="s">
        <v>54</v>
      </c>
      <c r="O14" s="24" t="s">
        <v>427</v>
      </c>
      <c r="P14" s="51" t="s">
        <v>395</v>
      </c>
      <c r="R14" s="27" cm="1">
        <f t="array" ref="R14">SUM(IF($H14:$M14='Data validation'!$A$3,0,1)*IF(VLOOKUP($H$1:$M$1,'Instructions and Filtering'!$B$8:$D$13,3,FALSE)='Data validation'!$A$3,0,1))</f>
        <v>6</v>
      </c>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row>
    <row r="15" spans="1:57" ht="105" x14ac:dyDescent="0.2">
      <c r="A15" s="21" t="str">
        <f t="shared" si="0"/>
        <v>5.1</v>
      </c>
      <c r="B15" s="21" t="s">
        <v>428</v>
      </c>
      <c r="C15" s="21" t="s">
        <v>429</v>
      </c>
      <c r="D15" s="22" t="s">
        <v>430</v>
      </c>
      <c r="E15" s="21" t="s">
        <v>431</v>
      </c>
      <c r="F15" s="23" t="s">
        <v>432</v>
      </c>
      <c r="G15" s="13" t="s">
        <v>49</v>
      </c>
      <c r="H15" s="6" t="s">
        <v>3</v>
      </c>
      <c r="I15" s="6" t="s">
        <v>3</v>
      </c>
      <c r="J15" s="6" t="s">
        <v>196</v>
      </c>
      <c r="K15" s="6" t="s">
        <v>196</v>
      </c>
      <c r="L15" s="6" t="s">
        <v>196</v>
      </c>
      <c r="M15" s="6" t="s">
        <v>196</v>
      </c>
      <c r="N15" s="21" t="s">
        <v>327</v>
      </c>
      <c r="O15" s="24"/>
      <c r="P15" s="51" t="s">
        <v>433</v>
      </c>
      <c r="R15" s="27" cm="1">
        <f t="array" ref="R15">SUM(IF($H15:$M15='Data validation'!$A$3,0,1)*IF(VLOOKUP($H$1:$M$1,'Instructions and Filtering'!$B$8:$D$13,3,FALSE)='Data validation'!$A$3,0,1))</f>
        <v>4</v>
      </c>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row>
    <row r="16" spans="1:57" ht="105" x14ac:dyDescent="0.2">
      <c r="A16" s="21" t="str">
        <f t="shared" si="0"/>
        <v>5.2</v>
      </c>
      <c r="B16" s="21" t="s">
        <v>434</v>
      </c>
      <c r="C16" s="21" t="s">
        <v>435</v>
      </c>
      <c r="D16" s="22" t="s">
        <v>436</v>
      </c>
      <c r="E16" s="21" t="s">
        <v>437</v>
      </c>
      <c r="F16" s="23" t="s">
        <v>438</v>
      </c>
      <c r="G16" s="13" t="s">
        <v>49</v>
      </c>
      <c r="H16" s="6" t="s">
        <v>6</v>
      </c>
      <c r="I16" s="6" t="s">
        <v>196</v>
      </c>
      <c r="J16" s="6" t="s">
        <v>196</v>
      </c>
      <c r="K16" s="6" t="s">
        <v>196</v>
      </c>
      <c r="L16" s="6" t="s">
        <v>196</v>
      </c>
      <c r="M16" s="6" t="s">
        <v>196</v>
      </c>
      <c r="N16" s="21" t="s">
        <v>54</v>
      </c>
      <c r="O16" s="24" t="s">
        <v>439</v>
      </c>
      <c r="P16" s="51" t="s">
        <v>440</v>
      </c>
      <c r="R16" s="27" cm="1">
        <f t="array" ref="R16">SUM(IF($H16:$M16='Data validation'!$A$3,0,1)*IF(VLOOKUP($H$1:$M$1,'Instructions and Filtering'!$B$8:$D$13,3,FALSE)='Data validation'!$A$3,0,1))</f>
        <v>6</v>
      </c>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0"/>
      <c r="AZ16" s="20"/>
      <c r="BA16" s="20"/>
      <c r="BB16" s="20"/>
      <c r="BC16" s="20"/>
      <c r="BD16" s="20"/>
      <c r="BE16" s="20"/>
    </row>
    <row r="17" spans="1:57" ht="45" x14ac:dyDescent="0.2">
      <c r="A17" s="21" t="str">
        <f t="shared" si="0"/>
        <v>5.2</v>
      </c>
      <c r="B17" s="21" t="s">
        <v>434</v>
      </c>
      <c r="C17" s="21" t="s">
        <v>435</v>
      </c>
      <c r="D17" s="22" t="s">
        <v>436</v>
      </c>
      <c r="E17" s="21" t="s">
        <v>441</v>
      </c>
      <c r="F17" s="23" t="s">
        <v>442</v>
      </c>
      <c r="G17" s="13" t="s">
        <v>49</v>
      </c>
      <c r="H17" s="6" t="s">
        <v>6</v>
      </c>
      <c r="I17" s="6" t="s">
        <v>196</v>
      </c>
      <c r="J17" s="6" t="s">
        <v>196</v>
      </c>
      <c r="K17" s="6" t="s">
        <v>196</v>
      </c>
      <c r="L17" s="6" t="s">
        <v>196</v>
      </c>
      <c r="M17" s="6" t="s">
        <v>196</v>
      </c>
      <c r="N17" s="21" t="s">
        <v>125</v>
      </c>
      <c r="O17" s="24">
        <v>6.4</v>
      </c>
      <c r="P17" s="51" t="s">
        <v>440</v>
      </c>
      <c r="R17" s="27" cm="1">
        <f t="array" ref="R17">SUM(IF($H17:$M17='Data validation'!$A$3,0,1)*IF(VLOOKUP($H$1:$M$1,'Instructions and Filtering'!$B$8:$D$13,3,FALSE)='Data validation'!$A$3,0,1))</f>
        <v>6</v>
      </c>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row>
    <row r="18" spans="1:57" ht="30" x14ac:dyDescent="0.2">
      <c r="A18" s="21" t="str">
        <f t="shared" si="0"/>
        <v>5.2</v>
      </c>
      <c r="B18" s="21" t="s">
        <v>434</v>
      </c>
      <c r="C18" s="21" t="s">
        <v>435</v>
      </c>
      <c r="D18" s="22" t="s">
        <v>436</v>
      </c>
      <c r="E18" s="21" t="s">
        <v>443</v>
      </c>
      <c r="F18" s="23" t="s">
        <v>444</v>
      </c>
      <c r="G18" s="13" t="s">
        <v>14</v>
      </c>
      <c r="H18" s="6" t="s">
        <v>3</v>
      </c>
      <c r="I18" s="6" t="s">
        <v>196</v>
      </c>
      <c r="J18" s="6" t="s">
        <v>196</v>
      </c>
      <c r="K18" s="6" t="s">
        <v>196</v>
      </c>
      <c r="L18" s="6" t="s">
        <v>196</v>
      </c>
      <c r="M18" s="6" t="s">
        <v>196</v>
      </c>
      <c r="N18" s="21" t="s">
        <v>54</v>
      </c>
      <c r="O18" s="24" t="s">
        <v>439</v>
      </c>
      <c r="P18" s="51" t="s">
        <v>445</v>
      </c>
      <c r="R18" s="27" cm="1">
        <f t="array" ref="R18">SUM(IF($H18:$M18='Data validation'!$A$3,0,1)*IF(VLOOKUP($H$1:$M$1,'Instructions and Filtering'!$B$8:$D$13,3,FALSE)='Data validation'!$A$3,0,1))</f>
        <v>5</v>
      </c>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row>
    <row r="19" spans="1:57" ht="45" x14ac:dyDescent="0.2">
      <c r="A19" s="21" t="str">
        <f t="shared" si="0"/>
        <v>5.2</v>
      </c>
      <c r="B19" s="21" t="s">
        <v>434</v>
      </c>
      <c r="C19" s="21" t="s">
        <v>435</v>
      </c>
      <c r="D19" s="22" t="s">
        <v>436</v>
      </c>
      <c r="E19" s="21" t="s">
        <v>446</v>
      </c>
      <c r="F19" s="23" t="s">
        <v>447</v>
      </c>
      <c r="G19" s="13" t="s">
        <v>49</v>
      </c>
      <c r="H19" s="6" t="s">
        <v>6</v>
      </c>
      <c r="I19" s="6" t="s">
        <v>196</v>
      </c>
      <c r="J19" s="6" t="s">
        <v>196</v>
      </c>
      <c r="K19" s="6" t="s">
        <v>196</v>
      </c>
      <c r="L19" s="6" t="s">
        <v>196</v>
      </c>
      <c r="M19" s="6" t="s">
        <v>196</v>
      </c>
      <c r="N19" s="21" t="s">
        <v>50</v>
      </c>
      <c r="O19" s="24" t="s">
        <v>448</v>
      </c>
      <c r="P19" s="51" t="s">
        <v>440</v>
      </c>
      <c r="R19" s="27" cm="1">
        <f t="array" ref="R19">SUM(IF($H19:$M19='Data validation'!$A$3,0,1)*IF(VLOOKUP($H$1:$M$1,'Instructions and Filtering'!$B$8:$D$13,3,FALSE)='Data validation'!$A$3,0,1))</f>
        <v>6</v>
      </c>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row>
    <row r="20" spans="1:57" ht="120" x14ac:dyDescent="0.2">
      <c r="A20" s="21" t="str">
        <f t="shared" si="0"/>
        <v>5.2</v>
      </c>
      <c r="B20" s="21" t="s">
        <v>434</v>
      </c>
      <c r="C20" s="21" t="s">
        <v>449</v>
      </c>
      <c r="D20" s="22" t="s">
        <v>450</v>
      </c>
      <c r="E20" s="21" t="s">
        <v>451</v>
      </c>
      <c r="F20" s="23" t="s">
        <v>452</v>
      </c>
      <c r="G20" s="13" t="s">
        <v>49</v>
      </c>
      <c r="H20" s="6" t="s">
        <v>6</v>
      </c>
      <c r="I20" s="6" t="s">
        <v>196</v>
      </c>
      <c r="J20" s="6" t="s">
        <v>196</v>
      </c>
      <c r="K20" s="6" t="s">
        <v>196</v>
      </c>
      <c r="L20" s="6" t="s">
        <v>196</v>
      </c>
      <c r="M20" s="6" t="s">
        <v>196</v>
      </c>
      <c r="N20" s="21" t="s">
        <v>54</v>
      </c>
      <c r="O20" s="24" t="s">
        <v>453</v>
      </c>
      <c r="P20" s="51" t="s">
        <v>440</v>
      </c>
      <c r="R20" s="27" cm="1">
        <f t="array" ref="R20">SUM(IF($H20:$M20='Data validation'!$A$3,0,1)*IF(VLOOKUP($H$1:$M$1,'Instructions and Filtering'!$B$8:$D$13,3,FALSE)='Data validation'!$A$3,0,1))</f>
        <v>6</v>
      </c>
      <c r="Z20" s="20"/>
      <c r="AA20" s="20"/>
      <c r="AB20" s="20"/>
      <c r="AC20" s="20"/>
      <c r="AD20" s="20"/>
      <c r="AE20" s="20"/>
      <c r="AF20" s="20"/>
      <c r="AG20" s="20"/>
      <c r="AH20" s="20"/>
      <c r="AI20" s="20"/>
      <c r="AJ20" s="20"/>
      <c r="AK20" s="20"/>
      <c r="AL20" s="20"/>
      <c r="AM20" s="20"/>
      <c r="AN20" s="20"/>
      <c r="AO20" s="20"/>
      <c r="AP20" s="20"/>
      <c r="AQ20" s="20"/>
      <c r="AR20" s="20"/>
      <c r="AS20" s="20"/>
      <c r="AT20" s="20"/>
      <c r="AU20" s="20"/>
      <c r="AV20" s="20"/>
      <c r="AW20" s="20"/>
      <c r="AX20" s="20"/>
      <c r="AY20" s="20"/>
      <c r="AZ20" s="20"/>
      <c r="BA20" s="20"/>
      <c r="BB20" s="20"/>
      <c r="BC20" s="20"/>
      <c r="BD20" s="20"/>
      <c r="BE20" s="20"/>
    </row>
    <row r="21" spans="1:57" ht="30" x14ac:dyDescent="0.2">
      <c r="A21" s="21" t="str">
        <f t="shared" si="0"/>
        <v>5.2</v>
      </c>
      <c r="B21" s="21" t="s">
        <v>434</v>
      </c>
      <c r="C21" s="21" t="s">
        <v>449</v>
      </c>
      <c r="D21" s="22" t="s">
        <v>450</v>
      </c>
      <c r="E21" s="21" t="s">
        <v>454</v>
      </c>
      <c r="F21" s="23" t="s">
        <v>455</v>
      </c>
      <c r="G21" s="13" t="s">
        <v>14</v>
      </c>
      <c r="H21" s="6" t="s">
        <v>6</v>
      </c>
      <c r="I21" s="6" t="s">
        <v>196</v>
      </c>
      <c r="J21" s="6" t="s">
        <v>196</v>
      </c>
      <c r="K21" s="6" t="s">
        <v>196</v>
      </c>
      <c r="L21" s="6" t="s">
        <v>196</v>
      </c>
      <c r="M21" s="6" t="s">
        <v>196</v>
      </c>
      <c r="N21" s="21" t="s">
        <v>327</v>
      </c>
      <c r="O21" s="24"/>
      <c r="P21" s="51" t="s">
        <v>440</v>
      </c>
      <c r="R21" s="27" cm="1">
        <f t="array" ref="R21">SUM(IF($H21:$M21='Data validation'!$A$3,0,1)*IF(VLOOKUP($H$1:$M$1,'Instructions and Filtering'!$B$8:$D$13,3,FALSE)='Data validation'!$A$3,0,1))</f>
        <v>6</v>
      </c>
      <c r="Z21" s="20"/>
      <c r="AA21" s="20"/>
      <c r="AB21" s="20"/>
      <c r="AC21" s="20"/>
      <c r="AD21" s="20"/>
      <c r="AE21" s="20"/>
      <c r="AF21" s="20"/>
      <c r="AG21" s="20"/>
      <c r="AH21" s="20"/>
      <c r="AI21" s="20"/>
      <c r="AJ21" s="20"/>
      <c r="AK21" s="20"/>
      <c r="AL21" s="20"/>
      <c r="AM21" s="20"/>
      <c r="AN21" s="20"/>
      <c r="AO21" s="20"/>
      <c r="AP21" s="20"/>
      <c r="AQ21" s="20"/>
      <c r="AR21" s="20"/>
      <c r="AS21" s="20"/>
      <c r="AT21" s="20"/>
      <c r="AU21" s="20"/>
      <c r="AV21" s="20"/>
      <c r="AW21" s="20"/>
      <c r="AX21" s="20"/>
      <c r="AY21" s="20"/>
      <c r="AZ21" s="20"/>
      <c r="BA21" s="20"/>
      <c r="BB21" s="20"/>
      <c r="BC21" s="20"/>
      <c r="BD21" s="20"/>
      <c r="BE21" s="20"/>
    </row>
    <row r="22" spans="1:57" ht="30" x14ac:dyDescent="0.2">
      <c r="A22" s="21" t="str">
        <f t="shared" si="0"/>
        <v>5.2</v>
      </c>
      <c r="B22" s="21" t="s">
        <v>434</v>
      </c>
      <c r="C22" s="21" t="s">
        <v>449</v>
      </c>
      <c r="D22" s="22" t="s">
        <v>450</v>
      </c>
      <c r="E22" s="21" t="s">
        <v>456</v>
      </c>
      <c r="F22" s="23" t="s">
        <v>457</v>
      </c>
      <c r="G22" s="13" t="s">
        <v>14</v>
      </c>
      <c r="H22" s="6" t="s">
        <v>6</v>
      </c>
      <c r="I22" s="6" t="s">
        <v>196</v>
      </c>
      <c r="J22" s="6" t="s">
        <v>196</v>
      </c>
      <c r="K22" s="6" t="s">
        <v>196</v>
      </c>
      <c r="L22" s="6" t="s">
        <v>196</v>
      </c>
      <c r="M22" s="6" t="s">
        <v>196</v>
      </c>
      <c r="N22" s="21" t="s">
        <v>327</v>
      </c>
      <c r="O22" s="24"/>
      <c r="P22" s="51" t="s">
        <v>440</v>
      </c>
      <c r="R22" s="27" cm="1">
        <f t="array" ref="R22">SUM(IF($H22:$M22='Data validation'!$A$3,0,1)*IF(VLOOKUP($H$1:$M$1,'Instructions and Filtering'!$B$8:$D$13,3,FALSE)='Data validation'!$A$3,0,1))</f>
        <v>6</v>
      </c>
      <c r="Z22" s="20"/>
      <c r="AA22" s="20"/>
      <c r="AB22" s="20"/>
      <c r="AC22" s="20"/>
      <c r="AD22" s="20"/>
      <c r="AE22" s="20"/>
      <c r="AF22" s="20"/>
      <c r="AG22" s="20"/>
      <c r="AH22" s="20"/>
      <c r="AI22" s="20"/>
      <c r="AJ22" s="20"/>
      <c r="AK22" s="20"/>
      <c r="AL22" s="20"/>
      <c r="AM22" s="20"/>
      <c r="AN22" s="20"/>
      <c r="AO22" s="20"/>
      <c r="AP22" s="20"/>
      <c r="AQ22" s="20"/>
      <c r="AR22" s="20"/>
      <c r="AS22" s="20"/>
      <c r="AT22" s="20"/>
      <c r="AU22" s="20"/>
      <c r="AV22" s="20"/>
      <c r="AW22" s="20"/>
      <c r="AX22" s="20"/>
      <c r="AY22" s="20"/>
      <c r="AZ22" s="20"/>
      <c r="BA22" s="20"/>
      <c r="BB22" s="20"/>
      <c r="BC22" s="20"/>
      <c r="BD22" s="20"/>
      <c r="BE22" s="20"/>
    </row>
    <row r="23" spans="1:57" ht="30" x14ac:dyDescent="0.2">
      <c r="A23" s="21" t="str">
        <f t="shared" si="0"/>
        <v>5.2</v>
      </c>
      <c r="B23" s="21" t="s">
        <v>434</v>
      </c>
      <c r="C23" s="21" t="s">
        <v>449</v>
      </c>
      <c r="D23" s="22" t="s">
        <v>450</v>
      </c>
      <c r="E23" s="21" t="s">
        <v>458</v>
      </c>
      <c r="F23" s="23" t="s">
        <v>459</v>
      </c>
      <c r="G23" s="13" t="s">
        <v>14</v>
      </c>
      <c r="H23" s="6" t="s">
        <v>6</v>
      </c>
      <c r="I23" s="6" t="s">
        <v>196</v>
      </c>
      <c r="J23" s="6" t="s">
        <v>196</v>
      </c>
      <c r="K23" s="6" t="s">
        <v>196</v>
      </c>
      <c r="L23" s="6" t="s">
        <v>196</v>
      </c>
      <c r="M23" s="6" t="s">
        <v>196</v>
      </c>
      <c r="N23" s="21" t="s">
        <v>327</v>
      </c>
      <c r="O23" s="24"/>
      <c r="P23" s="51" t="s">
        <v>440</v>
      </c>
      <c r="R23" s="27" cm="1">
        <f t="array" ref="R23">SUM(IF($H23:$M23='Data validation'!$A$3,0,1)*IF(VLOOKUP($H$1:$M$1,'Instructions and Filtering'!$B$8:$D$13,3,FALSE)='Data validation'!$A$3,0,1))</f>
        <v>6</v>
      </c>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row>
    <row r="24" spans="1:57" ht="30" x14ac:dyDescent="0.2">
      <c r="A24" s="21" t="str">
        <f t="shared" si="0"/>
        <v>5.2</v>
      </c>
      <c r="B24" s="21" t="s">
        <v>434</v>
      </c>
      <c r="C24" s="21" t="s">
        <v>460</v>
      </c>
      <c r="D24" s="22" t="s">
        <v>461</v>
      </c>
      <c r="E24" s="21" t="s">
        <v>462</v>
      </c>
      <c r="F24" s="23" t="s">
        <v>463</v>
      </c>
      <c r="G24" s="13" t="s">
        <v>49</v>
      </c>
      <c r="H24" s="6" t="s">
        <v>6</v>
      </c>
      <c r="I24" s="6" t="s">
        <v>196</v>
      </c>
      <c r="J24" s="6" t="s">
        <v>196</v>
      </c>
      <c r="K24" s="6" t="s">
        <v>196</v>
      </c>
      <c r="L24" s="6" t="s">
        <v>196</v>
      </c>
      <c r="M24" s="6" t="s">
        <v>196</v>
      </c>
      <c r="N24" s="21" t="s">
        <v>54</v>
      </c>
      <c r="O24" s="24" t="s">
        <v>453</v>
      </c>
      <c r="P24" s="51" t="s">
        <v>440</v>
      </c>
      <c r="R24" s="27" cm="1">
        <f t="array" ref="R24">SUM(IF($H24:$M24='Data validation'!$A$3,0,1)*IF(VLOOKUP($H$1:$M$1,'Instructions and Filtering'!$B$8:$D$13,3,FALSE)='Data validation'!$A$3,0,1))</f>
        <v>6</v>
      </c>
      <c r="Z24" s="20"/>
      <c r="AA24" s="20"/>
      <c r="AB24" s="20"/>
      <c r="AC24" s="20"/>
      <c r="AD24" s="20"/>
      <c r="AE24" s="20"/>
      <c r="AF24" s="20"/>
      <c r="AG24" s="20"/>
      <c r="AH24" s="20"/>
      <c r="AI24" s="20"/>
      <c r="AJ24" s="20"/>
      <c r="AK24" s="20"/>
      <c r="AL24" s="20"/>
      <c r="AM24" s="20"/>
      <c r="AN24" s="20"/>
      <c r="AO24" s="20"/>
      <c r="AP24" s="20"/>
      <c r="AQ24" s="20"/>
      <c r="AR24" s="20"/>
      <c r="AS24" s="20"/>
      <c r="AT24" s="20"/>
      <c r="AU24" s="20"/>
      <c r="AV24" s="20"/>
      <c r="AW24" s="20"/>
      <c r="AX24" s="20"/>
      <c r="AY24" s="20"/>
      <c r="AZ24" s="20"/>
      <c r="BA24" s="20"/>
      <c r="BB24" s="20"/>
      <c r="BC24" s="20"/>
      <c r="BD24" s="20"/>
      <c r="BE24" s="20"/>
    </row>
    <row r="25" spans="1:57" ht="30" x14ac:dyDescent="0.2">
      <c r="A25" s="21" t="str">
        <f t="shared" si="0"/>
        <v>5.2</v>
      </c>
      <c r="B25" s="21" t="s">
        <v>434</v>
      </c>
      <c r="C25" s="21" t="s">
        <v>460</v>
      </c>
      <c r="D25" s="22" t="s">
        <v>461</v>
      </c>
      <c r="E25" s="21" t="s">
        <v>464</v>
      </c>
      <c r="F25" s="23" t="s">
        <v>465</v>
      </c>
      <c r="G25" s="13" t="s">
        <v>14</v>
      </c>
      <c r="H25" s="6" t="s">
        <v>6</v>
      </c>
      <c r="I25" s="6" t="s">
        <v>196</v>
      </c>
      <c r="J25" s="6" t="s">
        <v>196</v>
      </c>
      <c r="K25" s="6" t="s">
        <v>196</v>
      </c>
      <c r="L25" s="6" t="s">
        <v>196</v>
      </c>
      <c r="M25" s="6" t="s">
        <v>196</v>
      </c>
      <c r="N25" s="21" t="s">
        <v>327</v>
      </c>
      <c r="O25" s="24"/>
      <c r="P25" s="51" t="s">
        <v>440</v>
      </c>
      <c r="R25" s="27" cm="1">
        <f t="array" ref="R25">SUM(IF($H25:$M25='Data validation'!$A$3,0,1)*IF(VLOOKUP($H$1:$M$1,'Instructions and Filtering'!$B$8:$D$13,3,FALSE)='Data validation'!$A$3,0,1))</f>
        <v>6</v>
      </c>
      <c r="Z25" s="20"/>
      <c r="AA25" s="20"/>
      <c r="AB25" s="20"/>
      <c r="AC25" s="20"/>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row>
    <row r="26" spans="1:57" ht="30" x14ac:dyDescent="0.2">
      <c r="A26" s="21" t="str">
        <f t="shared" si="0"/>
        <v>5.2</v>
      </c>
      <c r="B26" s="21" t="s">
        <v>434</v>
      </c>
      <c r="C26" s="21" t="s">
        <v>460</v>
      </c>
      <c r="D26" s="22" t="s">
        <v>461</v>
      </c>
      <c r="E26" s="21" t="s">
        <v>466</v>
      </c>
      <c r="F26" s="23" t="s">
        <v>467</v>
      </c>
      <c r="G26" s="13" t="s">
        <v>14</v>
      </c>
      <c r="H26" s="6" t="s">
        <v>6</v>
      </c>
      <c r="I26" s="6" t="s">
        <v>196</v>
      </c>
      <c r="J26" s="6" t="s">
        <v>196</v>
      </c>
      <c r="K26" s="6" t="s">
        <v>196</v>
      </c>
      <c r="L26" s="6" t="s">
        <v>196</v>
      </c>
      <c r="M26" s="6" t="s">
        <v>196</v>
      </c>
      <c r="N26" s="21" t="s">
        <v>327</v>
      </c>
      <c r="O26" s="24"/>
      <c r="P26" s="51" t="s">
        <v>440</v>
      </c>
      <c r="R26" s="27" cm="1">
        <f t="array" ref="R26">SUM(IF($H26:$M26='Data validation'!$A$3,0,1)*IF(VLOOKUP($H$1:$M$1,'Instructions and Filtering'!$B$8:$D$13,3,FALSE)='Data validation'!$A$3,0,1))</f>
        <v>6</v>
      </c>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row>
    <row r="27" spans="1:57" ht="30" x14ac:dyDescent="0.2">
      <c r="A27" s="21" t="str">
        <f t="shared" si="0"/>
        <v>5.2</v>
      </c>
      <c r="B27" s="21" t="s">
        <v>434</v>
      </c>
      <c r="C27" s="21" t="s">
        <v>460</v>
      </c>
      <c r="D27" s="22" t="s">
        <v>461</v>
      </c>
      <c r="E27" s="21" t="s">
        <v>468</v>
      </c>
      <c r="F27" s="23" t="s">
        <v>469</v>
      </c>
      <c r="G27" s="13" t="s">
        <v>14</v>
      </c>
      <c r="H27" s="6" t="s">
        <v>6</v>
      </c>
      <c r="I27" s="6" t="s">
        <v>196</v>
      </c>
      <c r="J27" s="6" t="s">
        <v>196</v>
      </c>
      <c r="K27" s="6" t="s">
        <v>196</v>
      </c>
      <c r="L27" s="6" t="s">
        <v>196</v>
      </c>
      <c r="M27" s="6" t="s">
        <v>196</v>
      </c>
      <c r="N27" s="21" t="s">
        <v>327</v>
      </c>
      <c r="O27" s="24"/>
      <c r="P27" s="51" t="s">
        <v>440</v>
      </c>
      <c r="R27" s="27" cm="1">
        <f t="array" ref="R27">SUM(IF($H27:$M27='Data validation'!$A$3,0,1)*IF(VLOOKUP($H$1:$M$1,'Instructions and Filtering'!$B$8:$D$13,3,FALSE)='Data validation'!$A$3,0,1))</f>
        <v>6</v>
      </c>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row>
    <row r="28" spans="1:57" ht="120" x14ac:dyDescent="0.2">
      <c r="A28" s="21" t="str">
        <f t="shared" si="0"/>
        <v>5.2</v>
      </c>
      <c r="B28" s="21" t="s">
        <v>434</v>
      </c>
      <c r="C28" s="21" t="s">
        <v>470</v>
      </c>
      <c r="D28" s="22" t="s">
        <v>471</v>
      </c>
      <c r="E28" s="21" t="s">
        <v>472</v>
      </c>
      <c r="F28" s="23" t="s">
        <v>473</v>
      </c>
      <c r="G28" s="13" t="s">
        <v>14</v>
      </c>
      <c r="H28" s="6" t="s">
        <v>6</v>
      </c>
      <c r="I28" s="6" t="s">
        <v>196</v>
      </c>
      <c r="J28" s="6" t="s">
        <v>196</v>
      </c>
      <c r="K28" s="6" t="s">
        <v>196</v>
      </c>
      <c r="L28" s="6" t="s">
        <v>196</v>
      </c>
      <c r="M28" s="6" t="s">
        <v>196</v>
      </c>
      <c r="N28" s="21" t="s">
        <v>327</v>
      </c>
      <c r="O28" s="24"/>
      <c r="P28" s="51" t="s">
        <v>440</v>
      </c>
      <c r="R28" s="27" cm="1">
        <f t="array" ref="R28">SUM(IF($H28:$M28='Data validation'!$A$3,0,1)*IF(VLOOKUP($H$1:$M$1,'Instructions and Filtering'!$B$8:$D$13,3,FALSE)='Data validation'!$A$3,0,1))</f>
        <v>6</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row>
    <row r="29" spans="1:57" ht="45" x14ac:dyDescent="0.2">
      <c r="A29" s="21" t="str">
        <f t="shared" si="0"/>
        <v>5.2</v>
      </c>
      <c r="B29" s="21" t="s">
        <v>434</v>
      </c>
      <c r="C29" s="21" t="s">
        <v>470</v>
      </c>
      <c r="D29" s="22" t="s">
        <v>471</v>
      </c>
      <c r="E29" s="21" t="s">
        <v>474</v>
      </c>
      <c r="F29" s="23" t="s">
        <v>475</v>
      </c>
      <c r="G29" s="13" t="s">
        <v>14</v>
      </c>
      <c r="H29" s="6" t="s">
        <v>6</v>
      </c>
      <c r="I29" s="6" t="s">
        <v>196</v>
      </c>
      <c r="J29" s="6" t="s">
        <v>196</v>
      </c>
      <c r="K29" s="6" t="s">
        <v>196</v>
      </c>
      <c r="L29" s="6" t="s">
        <v>196</v>
      </c>
      <c r="M29" s="6" t="s">
        <v>196</v>
      </c>
      <c r="N29" s="21" t="s">
        <v>327</v>
      </c>
      <c r="O29" s="24"/>
      <c r="P29" s="51" t="s">
        <v>440</v>
      </c>
      <c r="R29" s="27" cm="1">
        <f t="array" ref="R29">SUM(IF($H29:$M29='Data validation'!$A$3,0,1)*IF(VLOOKUP($H$1:$M$1,'Instructions and Filtering'!$B$8:$D$13,3,FALSE)='Data validation'!$A$3,0,1))</f>
        <v>6</v>
      </c>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row>
    <row r="30" spans="1:57" ht="60" x14ac:dyDescent="0.2">
      <c r="A30" s="21" t="str">
        <f t="shared" si="0"/>
        <v>5.3</v>
      </c>
      <c r="B30" s="21" t="s">
        <v>476</v>
      </c>
      <c r="C30" s="21" t="s">
        <v>477</v>
      </c>
      <c r="D30" s="22" t="s">
        <v>478</v>
      </c>
      <c r="E30" s="21" t="s">
        <v>479</v>
      </c>
      <c r="F30" s="23" t="s">
        <v>480</v>
      </c>
      <c r="G30" s="13" t="s">
        <v>49</v>
      </c>
      <c r="H30" s="6" t="s">
        <v>196</v>
      </c>
      <c r="I30" s="6" t="s">
        <v>196</v>
      </c>
      <c r="J30" s="6" t="s">
        <v>196</v>
      </c>
      <c r="K30" s="6" t="s">
        <v>196</v>
      </c>
      <c r="L30" s="6" t="s">
        <v>196</v>
      </c>
      <c r="M30" s="6" t="s">
        <v>196</v>
      </c>
      <c r="N30" s="21" t="s">
        <v>54</v>
      </c>
      <c r="O30" s="24" t="s">
        <v>481</v>
      </c>
      <c r="P30" s="51" t="s">
        <v>482</v>
      </c>
      <c r="R30" s="27" cm="1">
        <f t="array" ref="R30">SUM(IF($H30:$M30='Data validation'!$A$3,0,1)*IF(VLOOKUP($H$1:$M$1,'Instructions and Filtering'!$B$8:$D$13,3,FALSE)='Data validation'!$A$3,0,1))</f>
        <v>6</v>
      </c>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row>
    <row r="31" spans="1:57" ht="105" x14ac:dyDescent="0.2">
      <c r="A31" s="21" t="str">
        <f t="shared" si="0"/>
        <v>5.3</v>
      </c>
      <c r="B31" s="21" t="s">
        <v>476</v>
      </c>
      <c r="C31" s="21" t="s">
        <v>477</v>
      </c>
      <c r="D31" s="22" t="s">
        <v>478</v>
      </c>
      <c r="E31" s="21" t="s">
        <v>483</v>
      </c>
      <c r="F31" s="23" t="s">
        <v>484</v>
      </c>
      <c r="G31" s="13" t="s">
        <v>49</v>
      </c>
      <c r="H31" s="6" t="s">
        <v>196</v>
      </c>
      <c r="I31" s="6" t="s">
        <v>196</v>
      </c>
      <c r="J31" s="6" t="s">
        <v>196</v>
      </c>
      <c r="K31" s="6" t="s">
        <v>196</v>
      </c>
      <c r="L31" s="6" t="s">
        <v>196</v>
      </c>
      <c r="M31" s="6" t="s">
        <v>196</v>
      </c>
      <c r="N31" s="21" t="s">
        <v>327</v>
      </c>
      <c r="O31" s="24"/>
      <c r="P31" s="51" t="s">
        <v>485</v>
      </c>
      <c r="R31" s="27" cm="1">
        <f t="array" ref="R31">SUM(IF($H31:$M31='Data validation'!$A$3,0,1)*IF(VLOOKUP($H$1:$M$1,'Instructions and Filtering'!$B$8:$D$13,3,FALSE)='Data validation'!$A$3,0,1))</f>
        <v>6</v>
      </c>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0"/>
      <c r="AZ31" s="20"/>
      <c r="BA31" s="20"/>
      <c r="BB31" s="20"/>
      <c r="BC31" s="20"/>
      <c r="BD31" s="20"/>
      <c r="BE31" s="20"/>
    </row>
    <row r="32" spans="1:57" ht="30" x14ac:dyDescent="0.2">
      <c r="A32" s="21" t="str">
        <f t="shared" si="0"/>
        <v>5.3</v>
      </c>
      <c r="B32" s="21" t="s">
        <v>476</v>
      </c>
      <c r="C32" s="21" t="s">
        <v>477</v>
      </c>
      <c r="D32" s="22" t="s">
        <v>478</v>
      </c>
      <c r="E32" s="21" t="s">
        <v>486</v>
      </c>
      <c r="F32" s="23" t="s">
        <v>487</v>
      </c>
      <c r="G32" s="13" t="s">
        <v>49</v>
      </c>
      <c r="H32" s="6" t="s">
        <v>196</v>
      </c>
      <c r="I32" s="6" t="s">
        <v>196</v>
      </c>
      <c r="J32" s="6" t="s">
        <v>196</v>
      </c>
      <c r="K32" s="6" t="s">
        <v>196</v>
      </c>
      <c r="L32" s="6" t="s">
        <v>196</v>
      </c>
      <c r="M32" s="6" t="s">
        <v>196</v>
      </c>
      <c r="N32" s="21" t="s">
        <v>54</v>
      </c>
      <c r="O32" s="24" t="s">
        <v>481</v>
      </c>
      <c r="P32" s="51" t="s">
        <v>482</v>
      </c>
      <c r="R32" s="27" cm="1">
        <f t="array" ref="R32">SUM(IF($H32:$M32='Data validation'!$A$3,0,1)*IF(VLOOKUP($H$1:$M$1,'Instructions and Filtering'!$B$8:$D$13,3,FALSE)='Data validation'!$A$3,0,1))</f>
        <v>6</v>
      </c>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row>
    <row r="33" spans="1:57" ht="30" x14ac:dyDescent="0.2">
      <c r="A33" s="21" t="str">
        <f t="shared" si="0"/>
        <v>5.3</v>
      </c>
      <c r="B33" s="21" t="s">
        <v>476</v>
      </c>
      <c r="C33" s="21" t="s">
        <v>488</v>
      </c>
      <c r="D33" s="22" t="s">
        <v>489</v>
      </c>
      <c r="E33" s="21" t="s">
        <v>490</v>
      </c>
      <c r="F33" s="23" t="s">
        <v>491</v>
      </c>
      <c r="G33" s="13" t="s">
        <v>49</v>
      </c>
      <c r="H33" s="6" t="s">
        <v>196</v>
      </c>
      <c r="I33" s="6" t="s">
        <v>196</v>
      </c>
      <c r="J33" s="6" t="s">
        <v>196</v>
      </c>
      <c r="K33" s="6" t="s">
        <v>196</v>
      </c>
      <c r="L33" s="6" t="s">
        <v>196</v>
      </c>
      <c r="M33" s="6" t="s">
        <v>196</v>
      </c>
      <c r="N33" s="21" t="s">
        <v>54</v>
      </c>
      <c r="O33" s="24" t="s">
        <v>481</v>
      </c>
      <c r="P33" s="51" t="s">
        <v>482</v>
      </c>
      <c r="R33" s="27" cm="1">
        <f t="array" ref="R33">SUM(IF($H33:$M33='Data validation'!$A$3,0,1)*IF(VLOOKUP($H$1:$M$1,'Instructions and Filtering'!$B$8:$D$13,3,FALSE)='Data validation'!$A$3,0,1))</f>
        <v>6</v>
      </c>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0"/>
      <c r="AZ33" s="20"/>
      <c r="BA33" s="20"/>
      <c r="BB33" s="20"/>
      <c r="BC33" s="20"/>
      <c r="BD33" s="20"/>
      <c r="BE33" s="20"/>
    </row>
    <row r="34" spans="1:57" ht="45" x14ac:dyDescent="0.2">
      <c r="A34" s="21" t="str">
        <f t="shared" ref="A34:A66" si="1">LEFT(C34,3)</f>
        <v>5.3</v>
      </c>
      <c r="B34" s="21" t="s">
        <v>476</v>
      </c>
      <c r="C34" s="21" t="s">
        <v>488</v>
      </c>
      <c r="D34" s="22" t="s">
        <v>489</v>
      </c>
      <c r="E34" s="21" t="s">
        <v>492</v>
      </c>
      <c r="F34" s="23" t="s">
        <v>493</v>
      </c>
      <c r="G34" s="13" t="s">
        <v>14</v>
      </c>
      <c r="H34" s="6" t="s">
        <v>196</v>
      </c>
      <c r="I34" s="6" t="s">
        <v>196</v>
      </c>
      <c r="J34" s="6" t="s">
        <v>196</v>
      </c>
      <c r="K34" s="6" t="s">
        <v>196</v>
      </c>
      <c r="L34" s="6" t="s">
        <v>196</v>
      </c>
      <c r="M34" s="6" t="s">
        <v>196</v>
      </c>
      <c r="N34" s="21" t="s">
        <v>327</v>
      </c>
      <c r="O34" s="24"/>
      <c r="P34" s="51" t="s">
        <v>482</v>
      </c>
      <c r="R34" s="27" cm="1">
        <f t="array" ref="R34">SUM(IF($H34:$M34='Data validation'!$A$3,0,1)*IF(VLOOKUP($H$1:$M$1,'Instructions and Filtering'!$B$8:$D$13,3,FALSE)='Data validation'!$A$3,0,1))</f>
        <v>6</v>
      </c>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row>
    <row r="35" spans="1:57" ht="60" x14ac:dyDescent="0.2">
      <c r="A35" s="21" t="str">
        <f t="shared" si="1"/>
        <v>5.3</v>
      </c>
      <c r="B35" s="21" t="s">
        <v>476</v>
      </c>
      <c r="C35" s="21" t="s">
        <v>488</v>
      </c>
      <c r="D35" s="22" t="s">
        <v>489</v>
      </c>
      <c r="E35" s="21" t="s">
        <v>494</v>
      </c>
      <c r="F35" s="23" t="s">
        <v>495</v>
      </c>
      <c r="G35" s="13" t="s">
        <v>14</v>
      </c>
      <c r="H35" s="6" t="s">
        <v>196</v>
      </c>
      <c r="I35" s="6" t="s">
        <v>196</v>
      </c>
      <c r="J35" s="6" t="s">
        <v>196</v>
      </c>
      <c r="K35" s="6" t="s">
        <v>196</v>
      </c>
      <c r="L35" s="6" t="s">
        <v>196</v>
      </c>
      <c r="M35" s="6" t="s">
        <v>196</v>
      </c>
      <c r="N35" s="21" t="s">
        <v>327</v>
      </c>
      <c r="O35" s="24"/>
      <c r="P35" s="51" t="s">
        <v>482</v>
      </c>
      <c r="R35" s="27" cm="1">
        <f t="array" ref="R35">SUM(IF($H35:$M35='Data validation'!$A$3,0,1)*IF(VLOOKUP($H$1:$M$1,'Instructions and Filtering'!$B$8:$D$13,3,FALSE)='Data validation'!$A$3,0,1))</f>
        <v>6</v>
      </c>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row>
    <row r="36" spans="1:57" ht="30" x14ac:dyDescent="0.2">
      <c r="A36" s="21" t="str">
        <f t="shared" si="1"/>
        <v>5.3</v>
      </c>
      <c r="B36" s="21" t="s">
        <v>476</v>
      </c>
      <c r="C36" s="21" t="s">
        <v>488</v>
      </c>
      <c r="D36" s="22" t="s">
        <v>489</v>
      </c>
      <c r="E36" s="21" t="s">
        <v>496</v>
      </c>
      <c r="F36" s="23" t="s">
        <v>497</v>
      </c>
      <c r="G36" s="13" t="s">
        <v>14</v>
      </c>
      <c r="H36" s="6" t="s">
        <v>196</v>
      </c>
      <c r="I36" s="6" t="s">
        <v>196</v>
      </c>
      <c r="J36" s="6" t="s">
        <v>196</v>
      </c>
      <c r="K36" s="6" t="s">
        <v>196</v>
      </c>
      <c r="L36" s="6" t="s">
        <v>196</v>
      </c>
      <c r="M36" s="6" t="s">
        <v>196</v>
      </c>
      <c r="N36" s="21" t="s">
        <v>327</v>
      </c>
      <c r="O36" s="24"/>
      <c r="P36" s="51" t="s">
        <v>485</v>
      </c>
      <c r="R36" s="27" cm="1">
        <f t="array" ref="R36">SUM(IF($H36:$M36='Data validation'!$A$3,0,1)*IF(VLOOKUP($H$1:$M$1,'Instructions and Filtering'!$B$8:$D$13,3,FALSE)='Data validation'!$A$3,0,1))</f>
        <v>6</v>
      </c>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row>
    <row r="37" spans="1:57" ht="30" x14ac:dyDescent="0.2">
      <c r="A37" s="21" t="str">
        <f t="shared" si="1"/>
        <v>5.3</v>
      </c>
      <c r="B37" s="21" t="s">
        <v>476</v>
      </c>
      <c r="C37" s="21" t="s">
        <v>498</v>
      </c>
      <c r="D37" s="22" t="s">
        <v>499</v>
      </c>
      <c r="E37" s="21" t="s">
        <v>500</v>
      </c>
      <c r="F37" s="23" t="s">
        <v>501</v>
      </c>
      <c r="G37" s="13" t="s">
        <v>49</v>
      </c>
      <c r="H37" s="6" t="s">
        <v>196</v>
      </c>
      <c r="I37" s="6" t="s">
        <v>196</v>
      </c>
      <c r="J37" s="6" t="s">
        <v>196</v>
      </c>
      <c r="K37" s="6" t="s">
        <v>196</v>
      </c>
      <c r="L37" s="6" t="s">
        <v>196</v>
      </c>
      <c r="M37" s="6" t="s">
        <v>196</v>
      </c>
      <c r="N37" s="21" t="s">
        <v>50</v>
      </c>
      <c r="O37" s="24" t="s">
        <v>481</v>
      </c>
      <c r="P37" s="51" t="s">
        <v>482</v>
      </c>
      <c r="R37" s="27" cm="1">
        <f t="array" ref="R37">SUM(IF($H37:$M37='Data validation'!$A$3,0,1)*IF(VLOOKUP($H$1:$M$1,'Instructions and Filtering'!$B$8:$D$13,3,FALSE)='Data validation'!$A$3,0,1))</f>
        <v>6</v>
      </c>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row>
    <row r="38" spans="1:57" ht="30" x14ac:dyDescent="0.2">
      <c r="A38" s="21" t="str">
        <f t="shared" si="1"/>
        <v>5.3</v>
      </c>
      <c r="B38" s="21" t="s">
        <v>476</v>
      </c>
      <c r="C38" s="21" t="s">
        <v>498</v>
      </c>
      <c r="D38" s="22" t="s">
        <v>499</v>
      </c>
      <c r="E38" s="21" t="s">
        <v>502</v>
      </c>
      <c r="F38" s="23" t="s">
        <v>503</v>
      </c>
      <c r="G38" s="13" t="s">
        <v>14</v>
      </c>
      <c r="H38" s="6" t="s">
        <v>196</v>
      </c>
      <c r="I38" s="6" t="s">
        <v>196</v>
      </c>
      <c r="J38" s="6" t="s">
        <v>196</v>
      </c>
      <c r="K38" s="6" t="s">
        <v>196</v>
      </c>
      <c r="L38" s="6" t="s">
        <v>196</v>
      </c>
      <c r="M38" s="6" t="s">
        <v>196</v>
      </c>
      <c r="N38" s="21" t="s">
        <v>327</v>
      </c>
      <c r="O38" s="24"/>
      <c r="P38" s="51" t="s">
        <v>482</v>
      </c>
      <c r="R38" s="27" cm="1">
        <f t="array" ref="R38">SUM(IF($H38:$M38='Data validation'!$A$3,0,1)*IF(VLOOKUP($H$1:$M$1,'Instructions and Filtering'!$B$8:$D$13,3,FALSE)='Data validation'!$A$3,0,1))</f>
        <v>6</v>
      </c>
      <c r="Z38" s="20"/>
      <c r="AA38" s="20"/>
      <c r="AB38" s="20"/>
      <c r="AC38" s="20"/>
      <c r="AD38" s="20"/>
      <c r="AE38" s="20"/>
      <c r="AF38" s="20"/>
      <c r="AG38" s="20"/>
      <c r="AH38" s="20"/>
      <c r="AI38" s="20"/>
      <c r="AJ38" s="20"/>
      <c r="AK38" s="20"/>
      <c r="AL38" s="20"/>
      <c r="AM38" s="20"/>
      <c r="AN38" s="20"/>
      <c r="AO38" s="20"/>
      <c r="AP38" s="20"/>
      <c r="AQ38" s="20"/>
      <c r="AR38" s="20"/>
      <c r="AS38" s="20"/>
      <c r="AT38" s="20"/>
      <c r="AU38" s="20"/>
      <c r="AV38" s="20"/>
      <c r="AW38" s="20"/>
      <c r="AX38" s="20"/>
      <c r="AY38" s="20"/>
      <c r="AZ38" s="20"/>
      <c r="BA38" s="20"/>
      <c r="BB38" s="20"/>
      <c r="BC38" s="20"/>
      <c r="BD38" s="20"/>
      <c r="BE38" s="20"/>
    </row>
    <row r="39" spans="1:57" ht="30" x14ac:dyDescent="0.2">
      <c r="A39" s="21" t="str">
        <f t="shared" si="1"/>
        <v>5.4</v>
      </c>
      <c r="B39" s="21" t="s">
        <v>504</v>
      </c>
      <c r="C39" s="21" t="s">
        <v>505</v>
      </c>
      <c r="D39" s="22" t="s">
        <v>506</v>
      </c>
      <c r="E39" s="21" t="s">
        <v>507</v>
      </c>
      <c r="F39" s="23" t="s">
        <v>508</v>
      </c>
      <c r="G39" s="13" t="s">
        <v>49</v>
      </c>
      <c r="H39" s="6" t="s">
        <v>117</v>
      </c>
      <c r="I39" s="6" t="s">
        <v>117</v>
      </c>
      <c r="J39" s="6" t="s">
        <v>117</v>
      </c>
      <c r="K39" s="6" t="s">
        <v>117</v>
      </c>
      <c r="L39" s="6" t="s">
        <v>117</v>
      </c>
      <c r="M39" s="6" t="s">
        <v>117</v>
      </c>
      <c r="N39" s="21" t="s">
        <v>50</v>
      </c>
      <c r="O39" s="24" t="s">
        <v>509</v>
      </c>
      <c r="P39" s="51" t="s">
        <v>510</v>
      </c>
      <c r="R39" s="27" cm="1">
        <f t="array" ref="R39">SUM(IF($H39:$M39='Data validation'!$A$3,0,1)*IF(VLOOKUP($H$1:$M$1,'Instructions and Filtering'!$B$8:$D$13,3,FALSE)='Data validation'!$A$3,0,1))</f>
        <v>6</v>
      </c>
      <c r="Z39" s="20"/>
      <c r="AA39" s="20"/>
      <c r="AB39" s="20"/>
      <c r="AC39" s="20"/>
      <c r="AD39" s="20"/>
      <c r="AE39" s="20"/>
      <c r="AF39" s="20"/>
      <c r="AG39" s="20"/>
      <c r="AH39" s="20"/>
      <c r="AI39" s="20"/>
      <c r="AJ39" s="20"/>
      <c r="AK39" s="20"/>
      <c r="AL39" s="20"/>
      <c r="AM39" s="20"/>
      <c r="AN39" s="20"/>
      <c r="AO39" s="20"/>
      <c r="AP39" s="20"/>
      <c r="AQ39" s="20"/>
      <c r="AR39" s="20"/>
      <c r="AS39" s="20"/>
      <c r="AT39" s="20"/>
      <c r="AU39" s="20"/>
      <c r="AV39" s="20"/>
      <c r="AW39" s="20"/>
      <c r="AX39" s="20"/>
      <c r="AY39" s="20"/>
      <c r="AZ39" s="20"/>
      <c r="BA39" s="20"/>
      <c r="BB39" s="20"/>
      <c r="BC39" s="20"/>
      <c r="BD39" s="20"/>
      <c r="BE39" s="20"/>
    </row>
    <row r="40" spans="1:57" ht="30" x14ac:dyDescent="0.2">
      <c r="A40" s="21" t="str">
        <f t="shared" si="1"/>
        <v>5.4</v>
      </c>
      <c r="B40" s="21" t="s">
        <v>504</v>
      </c>
      <c r="C40" s="21" t="s">
        <v>505</v>
      </c>
      <c r="D40" s="22" t="s">
        <v>506</v>
      </c>
      <c r="E40" s="21" t="s">
        <v>511</v>
      </c>
      <c r="F40" s="23" t="s">
        <v>512</v>
      </c>
      <c r="G40" s="13" t="s">
        <v>49</v>
      </c>
      <c r="H40" s="6" t="s">
        <v>117</v>
      </c>
      <c r="I40" s="6" t="s">
        <v>117</v>
      </c>
      <c r="J40" s="6" t="s">
        <v>117</v>
      </c>
      <c r="K40" s="6" t="s">
        <v>117</v>
      </c>
      <c r="L40" s="6" t="s">
        <v>117</v>
      </c>
      <c r="M40" s="6" t="s">
        <v>117</v>
      </c>
      <c r="N40" s="21" t="s">
        <v>50</v>
      </c>
      <c r="O40" s="24" t="s">
        <v>509</v>
      </c>
      <c r="P40" s="51" t="s">
        <v>513</v>
      </c>
      <c r="R40" s="27" cm="1">
        <f t="array" ref="R40">SUM(IF($H40:$M40='Data validation'!$A$3,0,1)*IF(VLOOKUP($H$1:$M$1,'Instructions and Filtering'!$B$8:$D$13,3,FALSE)='Data validation'!$A$3,0,1))</f>
        <v>6</v>
      </c>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row>
    <row r="41" spans="1:57" ht="30" x14ac:dyDescent="0.2">
      <c r="A41" s="21" t="str">
        <f t="shared" si="1"/>
        <v>5.4</v>
      </c>
      <c r="B41" s="21" t="s">
        <v>504</v>
      </c>
      <c r="C41" s="21" t="s">
        <v>505</v>
      </c>
      <c r="D41" s="22" t="s">
        <v>506</v>
      </c>
      <c r="E41" s="21" t="s">
        <v>514</v>
      </c>
      <c r="F41" s="23" t="s">
        <v>515</v>
      </c>
      <c r="G41" s="13" t="s">
        <v>14</v>
      </c>
      <c r="H41" s="6" t="s">
        <v>117</v>
      </c>
      <c r="I41" s="6" t="s">
        <v>117</v>
      </c>
      <c r="J41" s="6" t="s">
        <v>117</v>
      </c>
      <c r="K41" s="6" t="s">
        <v>117</v>
      </c>
      <c r="L41" s="6" t="s">
        <v>117</v>
      </c>
      <c r="M41" s="6" t="s">
        <v>117</v>
      </c>
      <c r="N41" s="21" t="s">
        <v>327</v>
      </c>
      <c r="O41" s="24"/>
      <c r="P41" s="51" t="s">
        <v>516</v>
      </c>
      <c r="R41" s="27" cm="1">
        <f t="array" ref="R41">SUM(IF($H41:$M41='Data validation'!$A$3,0,1)*IF(VLOOKUP($H$1:$M$1,'Instructions and Filtering'!$B$8:$D$13,3,FALSE)='Data validation'!$A$3,0,1))</f>
        <v>6</v>
      </c>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row>
    <row r="42" spans="1:57" ht="75" x14ac:dyDescent="0.2">
      <c r="A42" s="21" t="str">
        <f t="shared" si="1"/>
        <v>5.4</v>
      </c>
      <c r="B42" s="21" t="s">
        <v>504</v>
      </c>
      <c r="C42" s="21" t="s">
        <v>517</v>
      </c>
      <c r="D42" s="22" t="s">
        <v>518</v>
      </c>
      <c r="E42" s="21" t="s">
        <v>519</v>
      </c>
      <c r="F42" s="23" t="s">
        <v>520</v>
      </c>
      <c r="G42" s="13" t="s">
        <v>49</v>
      </c>
      <c r="H42" s="6" t="s">
        <v>196</v>
      </c>
      <c r="I42" s="6" t="s">
        <v>196</v>
      </c>
      <c r="J42" s="6" t="s">
        <v>196</v>
      </c>
      <c r="K42" s="6" t="s">
        <v>196</v>
      </c>
      <c r="L42" s="6" t="s">
        <v>196</v>
      </c>
      <c r="M42" s="6" t="s">
        <v>196</v>
      </c>
      <c r="N42" s="21" t="s">
        <v>50</v>
      </c>
      <c r="O42" s="24" t="s">
        <v>521</v>
      </c>
      <c r="P42" s="51" t="s">
        <v>522</v>
      </c>
      <c r="R42" s="27" cm="1">
        <f t="array" ref="R42">SUM(IF($H42:$M42='Data validation'!$A$3,0,1)*IF(VLOOKUP($H$1:$M$1,'Instructions and Filtering'!$B$8:$D$13,3,FALSE)='Data validation'!$A$3,0,1))</f>
        <v>6</v>
      </c>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row>
    <row r="43" spans="1:57" ht="30" x14ac:dyDescent="0.2">
      <c r="A43" s="21" t="str">
        <f t="shared" si="1"/>
        <v>5.4</v>
      </c>
      <c r="B43" s="21" t="s">
        <v>504</v>
      </c>
      <c r="C43" s="21" t="s">
        <v>517</v>
      </c>
      <c r="D43" s="22" t="s">
        <v>518</v>
      </c>
      <c r="E43" s="21" t="s">
        <v>523</v>
      </c>
      <c r="F43" s="23" t="s">
        <v>524</v>
      </c>
      <c r="G43" s="13" t="s">
        <v>14</v>
      </c>
      <c r="H43" s="6" t="s">
        <v>196</v>
      </c>
      <c r="I43" s="6" t="s">
        <v>196</v>
      </c>
      <c r="J43" s="6" t="s">
        <v>196</v>
      </c>
      <c r="K43" s="6" t="s">
        <v>196</v>
      </c>
      <c r="L43" s="6" t="s">
        <v>196</v>
      </c>
      <c r="M43" s="6" t="s">
        <v>196</v>
      </c>
      <c r="N43" s="21" t="s">
        <v>327</v>
      </c>
      <c r="O43" s="24"/>
      <c r="P43" s="51" t="s">
        <v>522</v>
      </c>
      <c r="R43" s="27" cm="1">
        <f t="array" ref="R43">SUM(IF($H43:$M43='Data validation'!$A$3,0,1)*IF(VLOOKUP($H$1:$M$1,'Instructions and Filtering'!$B$8:$D$13,3,FALSE)='Data validation'!$A$3,0,1))</f>
        <v>6</v>
      </c>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row>
    <row r="44" spans="1:57" ht="30" x14ac:dyDescent="0.2">
      <c r="A44" s="21" t="str">
        <f t="shared" si="1"/>
        <v>5.4</v>
      </c>
      <c r="B44" s="21" t="s">
        <v>504</v>
      </c>
      <c r="C44" s="21" t="s">
        <v>525</v>
      </c>
      <c r="D44" s="22" t="s">
        <v>526</v>
      </c>
      <c r="E44" s="21" t="s">
        <v>527</v>
      </c>
      <c r="F44" s="23" t="s">
        <v>528</v>
      </c>
      <c r="G44" s="13" t="s">
        <v>49</v>
      </c>
      <c r="H44" s="6" t="s">
        <v>196</v>
      </c>
      <c r="I44" s="6" t="s">
        <v>196</v>
      </c>
      <c r="J44" s="6" t="s">
        <v>196</v>
      </c>
      <c r="K44" s="6" t="s">
        <v>196</v>
      </c>
      <c r="L44" s="6" t="s">
        <v>196</v>
      </c>
      <c r="M44" s="6" t="s">
        <v>196</v>
      </c>
      <c r="N44" s="21" t="s">
        <v>327</v>
      </c>
      <c r="O44" s="24"/>
      <c r="P44" s="51" t="s">
        <v>522</v>
      </c>
      <c r="R44" s="27" cm="1">
        <f t="array" ref="R44">SUM(IF($H44:$M44='Data validation'!$A$3,0,1)*IF(VLOOKUP($H$1:$M$1,'Instructions and Filtering'!$B$8:$D$13,3,FALSE)='Data validation'!$A$3,0,1))</f>
        <v>6</v>
      </c>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row>
    <row r="45" spans="1:57" ht="30" x14ac:dyDescent="0.2">
      <c r="A45" s="21" t="str">
        <f t="shared" si="1"/>
        <v>5.4</v>
      </c>
      <c r="B45" s="21" t="s">
        <v>504</v>
      </c>
      <c r="C45" s="21" t="s">
        <v>525</v>
      </c>
      <c r="D45" s="22" t="s">
        <v>526</v>
      </c>
      <c r="E45" s="21" t="s">
        <v>529</v>
      </c>
      <c r="F45" s="23" t="s">
        <v>530</v>
      </c>
      <c r="G45" s="13" t="s">
        <v>49</v>
      </c>
      <c r="H45" s="6" t="s">
        <v>196</v>
      </c>
      <c r="I45" s="6" t="s">
        <v>196</v>
      </c>
      <c r="J45" s="6" t="s">
        <v>196</v>
      </c>
      <c r="K45" s="6" t="s">
        <v>196</v>
      </c>
      <c r="L45" s="6" t="s">
        <v>196</v>
      </c>
      <c r="M45" s="6" t="s">
        <v>196</v>
      </c>
      <c r="N45" s="21" t="s">
        <v>327</v>
      </c>
      <c r="O45" s="24"/>
      <c r="P45" s="51" t="s">
        <v>522</v>
      </c>
      <c r="R45" s="27" cm="1">
        <f t="array" ref="R45">SUM(IF($H45:$M45='Data validation'!$A$3,0,1)*IF(VLOOKUP($H$1:$M$1,'Instructions and Filtering'!$B$8:$D$13,3,FALSE)='Data validation'!$A$3,0,1))</f>
        <v>6</v>
      </c>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row>
    <row r="46" spans="1:57" ht="45" x14ac:dyDescent="0.2">
      <c r="A46" s="21" t="str">
        <f t="shared" si="1"/>
        <v>5.4</v>
      </c>
      <c r="B46" s="21" t="s">
        <v>504</v>
      </c>
      <c r="C46" s="21" t="s">
        <v>531</v>
      </c>
      <c r="D46" s="22" t="s">
        <v>532</v>
      </c>
      <c r="E46" s="21" t="s">
        <v>533</v>
      </c>
      <c r="F46" s="23" t="s">
        <v>534</v>
      </c>
      <c r="G46" s="13" t="s">
        <v>49</v>
      </c>
      <c r="H46" s="6" t="s">
        <v>196</v>
      </c>
      <c r="I46" s="6" t="s">
        <v>196</v>
      </c>
      <c r="J46" s="6" t="s">
        <v>196</v>
      </c>
      <c r="K46" s="6" t="s">
        <v>196</v>
      </c>
      <c r="L46" s="6" t="s">
        <v>196</v>
      </c>
      <c r="M46" s="6" t="s">
        <v>196</v>
      </c>
      <c r="N46" s="21" t="s">
        <v>327</v>
      </c>
      <c r="O46" s="24"/>
      <c r="P46" s="51" t="s">
        <v>522</v>
      </c>
      <c r="R46" s="27" cm="1">
        <f t="array" ref="R46">SUM(IF($H46:$M46='Data validation'!$A$3,0,1)*IF(VLOOKUP($H$1:$M$1,'Instructions and Filtering'!$B$8:$D$13,3,FALSE)='Data validation'!$A$3,0,1))</f>
        <v>6</v>
      </c>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row>
    <row r="47" spans="1:57" ht="45" x14ac:dyDescent="0.2">
      <c r="A47" s="21" t="str">
        <f t="shared" si="1"/>
        <v>5.4</v>
      </c>
      <c r="B47" s="21" t="s">
        <v>504</v>
      </c>
      <c r="C47" s="21" t="s">
        <v>531</v>
      </c>
      <c r="D47" s="22" t="s">
        <v>532</v>
      </c>
      <c r="E47" s="21" t="s">
        <v>535</v>
      </c>
      <c r="F47" s="23" t="s">
        <v>536</v>
      </c>
      <c r="G47" s="13" t="s">
        <v>14</v>
      </c>
      <c r="H47" s="6" t="s">
        <v>196</v>
      </c>
      <c r="I47" s="6" t="s">
        <v>196</v>
      </c>
      <c r="J47" s="6" t="s">
        <v>196</v>
      </c>
      <c r="K47" s="6" t="s">
        <v>196</v>
      </c>
      <c r="L47" s="6" t="s">
        <v>196</v>
      </c>
      <c r="M47" s="6" t="s">
        <v>196</v>
      </c>
      <c r="N47" s="21" t="s">
        <v>327</v>
      </c>
      <c r="O47" s="24"/>
      <c r="P47" s="51" t="s">
        <v>522</v>
      </c>
      <c r="R47" s="27" cm="1">
        <f t="array" ref="R47">SUM(IF($H47:$M47='Data validation'!$A$3,0,1)*IF(VLOOKUP($H$1:$M$1,'Instructions and Filtering'!$B$8:$D$13,3,FALSE)='Data validation'!$A$3,0,1))</f>
        <v>6</v>
      </c>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row>
    <row r="48" spans="1:57" ht="30" x14ac:dyDescent="0.2">
      <c r="A48" s="21" t="str">
        <f t="shared" si="1"/>
        <v>5.5</v>
      </c>
      <c r="B48" s="21" t="s">
        <v>537</v>
      </c>
      <c r="C48" s="21" t="s">
        <v>538</v>
      </c>
      <c r="D48" s="22" t="s">
        <v>539</v>
      </c>
      <c r="E48" s="21" t="s">
        <v>540</v>
      </c>
      <c r="F48" s="23" t="s">
        <v>541</v>
      </c>
      <c r="G48" s="13" t="s">
        <v>49</v>
      </c>
      <c r="H48" s="6" t="s">
        <v>6</v>
      </c>
      <c r="I48" s="6" t="s">
        <v>6</v>
      </c>
      <c r="J48" s="6" t="s">
        <v>6</v>
      </c>
      <c r="K48" s="6" t="s">
        <v>6</v>
      </c>
      <c r="L48" s="6" t="s">
        <v>6</v>
      </c>
      <c r="M48" s="6" t="s">
        <v>6</v>
      </c>
      <c r="N48" s="21" t="s">
        <v>50</v>
      </c>
      <c r="O48" s="24" t="s">
        <v>542</v>
      </c>
      <c r="P48" s="51"/>
      <c r="R48" s="27" cm="1">
        <f t="array" ref="R48">SUM(IF($H48:$M48='Data validation'!$A$3,0,1)*IF(VLOOKUP($H$1:$M$1,'Instructions and Filtering'!$B$8:$D$13,3,FALSE)='Data validation'!$A$3,0,1))</f>
        <v>6</v>
      </c>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row>
    <row r="49" spans="1:57" ht="60" x14ac:dyDescent="0.2">
      <c r="A49" s="21" t="str">
        <f t="shared" si="1"/>
        <v>5.5</v>
      </c>
      <c r="B49" s="21" t="s">
        <v>537</v>
      </c>
      <c r="C49" s="21" t="s">
        <v>538</v>
      </c>
      <c r="D49" s="22" t="s">
        <v>539</v>
      </c>
      <c r="E49" s="21" t="s">
        <v>543</v>
      </c>
      <c r="F49" s="23" t="s">
        <v>544</v>
      </c>
      <c r="G49" s="13" t="s">
        <v>49</v>
      </c>
      <c r="H49" s="6" t="s">
        <v>117</v>
      </c>
      <c r="I49" s="6" t="s">
        <v>117</v>
      </c>
      <c r="J49" s="6" t="s">
        <v>117</v>
      </c>
      <c r="K49" s="6" t="s">
        <v>117</v>
      </c>
      <c r="L49" s="6" t="s">
        <v>117</v>
      </c>
      <c r="M49" s="6" t="s">
        <v>117</v>
      </c>
      <c r="N49" s="21" t="s">
        <v>50</v>
      </c>
      <c r="O49" s="24" t="s">
        <v>542</v>
      </c>
      <c r="P49" s="51" t="s">
        <v>545</v>
      </c>
      <c r="R49" s="27" cm="1">
        <f t="array" ref="R49">SUM(IF($H49:$M49='Data validation'!$A$3,0,1)*IF(VLOOKUP($H$1:$M$1,'Instructions and Filtering'!$B$8:$D$13,3,FALSE)='Data validation'!$A$3,0,1))</f>
        <v>6</v>
      </c>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0"/>
      <c r="AZ49" s="20"/>
      <c r="BA49" s="20"/>
      <c r="BB49" s="20"/>
      <c r="BC49" s="20"/>
      <c r="BD49" s="20"/>
      <c r="BE49" s="20"/>
    </row>
    <row r="50" spans="1:57" ht="45" x14ac:dyDescent="0.2">
      <c r="A50" s="21" t="str">
        <f t="shared" si="1"/>
        <v>5.5</v>
      </c>
      <c r="B50" s="21" t="s">
        <v>537</v>
      </c>
      <c r="C50" s="21" t="s">
        <v>546</v>
      </c>
      <c r="D50" s="22" t="s">
        <v>547</v>
      </c>
      <c r="E50" s="21" t="s">
        <v>548</v>
      </c>
      <c r="F50" s="23" t="s">
        <v>549</v>
      </c>
      <c r="G50" s="13" t="s">
        <v>49</v>
      </c>
      <c r="H50" s="6" t="s">
        <v>6</v>
      </c>
      <c r="I50" s="6" t="s">
        <v>6</v>
      </c>
      <c r="J50" s="6" t="s">
        <v>6</v>
      </c>
      <c r="K50" s="6" t="s">
        <v>6</v>
      </c>
      <c r="L50" s="6" t="s">
        <v>6</v>
      </c>
      <c r="M50" s="6" t="s">
        <v>6</v>
      </c>
      <c r="N50" s="21" t="s">
        <v>50</v>
      </c>
      <c r="O50" s="24" t="s">
        <v>550</v>
      </c>
      <c r="P50" s="51" t="s">
        <v>551</v>
      </c>
      <c r="R50" s="27" cm="1">
        <f t="array" ref="R50">SUM(IF($H50:$M50='Data validation'!$A$3,0,1)*IF(VLOOKUP($H$1:$M$1,'Instructions and Filtering'!$B$8:$D$13,3,FALSE)='Data validation'!$A$3,0,1))</f>
        <v>6</v>
      </c>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row>
    <row r="51" spans="1:57" ht="45" x14ac:dyDescent="0.2">
      <c r="A51" s="21" t="str">
        <f t="shared" si="1"/>
        <v>5.5</v>
      </c>
      <c r="B51" s="21" t="s">
        <v>537</v>
      </c>
      <c r="C51" s="21" t="s">
        <v>546</v>
      </c>
      <c r="D51" s="22" t="s">
        <v>547</v>
      </c>
      <c r="E51" s="21" t="s">
        <v>552</v>
      </c>
      <c r="F51" s="23" t="s">
        <v>553</v>
      </c>
      <c r="G51" s="13" t="s">
        <v>49</v>
      </c>
      <c r="H51" s="6" t="s">
        <v>117</v>
      </c>
      <c r="I51" s="6" t="s">
        <v>117</v>
      </c>
      <c r="J51" s="6" t="s">
        <v>117</v>
      </c>
      <c r="K51" s="6" t="s">
        <v>117</v>
      </c>
      <c r="L51" s="6" t="s">
        <v>117</v>
      </c>
      <c r="M51" s="6" t="s">
        <v>117</v>
      </c>
      <c r="N51" s="21" t="s">
        <v>50</v>
      </c>
      <c r="O51" s="24" t="s">
        <v>550</v>
      </c>
      <c r="P51" s="51" t="s">
        <v>551</v>
      </c>
      <c r="R51" s="27" cm="1">
        <f t="array" ref="R51">SUM(IF($H51:$M51='Data validation'!$A$3,0,1)*IF(VLOOKUP($H$1:$M$1,'Instructions and Filtering'!$B$8:$D$13,3,FALSE)='Data validation'!$A$3,0,1))</f>
        <v>6</v>
      </c>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row>
    <row r="52" spans="1:57" ht="75" x14ac:dyDescent="0.2">
      <c r="A52" s="21" t="str">
        <f t="shared" si="1"/>
        <v>5.5</v>
      </c>
      <c r="B52" s="21" t="s">
        <v>537</v>
      </c>
      <c r="C52" s="21" t="s">
        <v>546</v>
      </c>
      <c r="D52" s="22" t="s">
        <v>547</v>
      </c>
      <c r="E52" s="21" t="s">
        <v>554</v>
      </c>
      <c r="F52" s="23" t="s">
        <v>555</v>
      </c>
      <c r="G52" s="13" t="s">
        <v>49</v>
      </c>
      <c r="H52" s="6" t="s">
        <v>117</v>
      </c>
      <c r="I52" s="6" t="s">
        <v>117</v>
      </c>
      <c r="J52" s="6" t="s">
        <v>117</v>
      </c>
      <c r="K52" s="6" t="s">
        <v>117</v>
      </c>
      <c r="L52" s="6" t="s">
        <v>117</v>
      </c>
      <c r="M52" s="6" t="s">
        <v>117</v>
      </c>
      <c r="N52" s="21" t="s">
        <v>54</v>
      </c>
      <c r="O52" s="24" t="s">
        <v>550</v>
      </c>
      <c r="P52" s="51" t="s">
        <v>551</v>
      </c>
      <c r="R52" s="27" cm="1">
        <f t="array" ref="R52">SUM(IF($H52:$M52='Data validation'!$A$3,0,1)*IF(VLOOKUP($H$1:$M$1,'Instructions and Filtering'!$B$8:$D$13,3,FALSE)='Data validation'!$A$3,0,1))</f>
        <v>6</v>
      </c>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0"/>
      <c r="AZ52" s="20"/>
      <c r="BA52" s="20"/>
      <c r="BB52" s="20"/>
      <c r="BC52" s="20"/>
      <c r="BD52" s="20"/>
      <c r="BE52" s="20"/>
    </row>
    <row r="53" spans="1:57" ht="45" x14ac:dyDescent="0.2">
      <c r="A53" s="21" t="str">
        <f t="shared" si="1"/>
        <v>5.5</v>
      </c>
      <c r="B53" s="21" t="s">
        <v>537</v>
      </c>
      <c r="C53" s="21" t="s">
        <v>546</v>
      </c>
      <c r="D53" s="22" t="s">
        <v>547</v>
      </c>
      <c r="E53" s="21" t="s">
        <v>556</v>
      </c>
      <c r="F53" s="23" t="s">
        <v>557</v>
      </c>
      <c r="G53" s="13" t="s">
        <v>49</v>
      </c>
      <c r="H53" s="6" t="s">
        <v>117</v>
      </c>
      <c r="I53" s="6" t="s">
        <v>117</v>
      </c>
      <c r="J53" s="6" t="s">
        <v>117</v>
      </c>
      <c r="K53" s="6" t="s">
        <v>117</v>
      </c>
      <c r="L53" s="6" t="s">
        <v>117</v>
      </c>
      <c r="M53" s="6" t="s">
        <v>117</v>
      </c>
      <c r="N53" s="21" t="s">
        <v>50</v>
      </c>
      <c r="O53" s="24" t="s">
        <v>550</v>
      </c>
      <c r="P53" s="51" t="s">
        <v>551</v>
      </c>
      <c r="R53" s="27" cm="1">
        <f t="array" ref="R53">SUM(IF($H53:$M53='Data validation'!$A$3,0,1)*IF(VLOOKUP($H$1:$M$1,'Instructions and Filtering'!$B$8:$D$13,3,FALSE)='Data validation'!$A$3,0,1))</f>
        <v>6</v>
      </c>
      <c r="Z53" s="20"/>
      <c r="AA53" s="20"/>
      <c r="AB53" s="20"/>
      <c r="AC53" s="20"/>
      <c r="AD53" s="20"/>
      <c r="AE53" s="20"/>
      <c r="AF53" s="20"/>
      <c r="AG53" s="20"/>
      <c r="AH53" s="20"/>
      <c r="AI53" s="20"/>
      <c r="AJ53" s="20"/>
      <c r="AK53" s="20"/>
      <c r="AL53" s="20"/>
      <c r="AM53" s="20"/>
      <c r="AN53" s="20"/>
      <c r="AO53" s="20"/>
      <c r="AP53" s="20"/>
      <c r="AQ53" s="20"/>
      <c r="AR53" s="20"/>
      <c r="AS53" s="20"/>
      <c r="AT53" s="20"/>
      <c r="AU53" s="20"/>
      <c r="AV53" s="20"/>
      <c r="AW53" s="20"/>
      <c r="AX53" s="20"/>
      <c r="AY53" s="20"/>
      <c r="AZ53" s="20"/>
      <c r="BA53" s="20"/>
      <c r="BB53" s="20"/>
      <c r="BC53" s="20"/>
      <c r="BD53" s="20"/>
      <c r="BE53" s="20"/>
    </row>
    <row r="54" spans="1:57" ht="150" x14ac:dyDescent="0.2">
      <c r="A54" s="21" t="str">
        <f t="shared" si="1"/>
        <v>5.5</v>
      </c>
      <c r="B54" s="21" t="s">
        <v>537</v>
      </c>
      <c r="C54" s="21" t="s">
        <v>558</v>
      </c>
      <c r="D54" s="22" t="s">
        <v>559</v>
      </c>
      <c r="E54" s="21" t="s">
        <v>560</v>
      </c>
      <c r="F54" s="23" t="s">
        <v>561</v>
      </c>
      <c r="G54" s="13" t="s">
        <v>49</v>
      </c>
      <c r="H54" s="6" t="s">
        <v>6</v>
      </c>
      <c r="I54" s="6" t="s">
        <v>3</v>
      </c>
      <c r="J54" s="6" t="s">
        <v>3</v>
      </c>
      <c r="K54" s="6" t="s">
        <v>3</v>
      </c>
      <c r="L54" s="6" t="s">
        <v>3</v>
      </c>
      <c r="M54" s="6" t="s">
        <v>3</v>
      </c>
      <c r="N54" s="21" t="s">
        <v>54</v>
      </c>
      <c r="O54" s="24" t="s">
        <v>550</v>
      </c>
      <c r="P54" s="51"/>
      <c r="R54" s="27" cm="1">
        <f t="array" ref="R54">SUM(IF($H54:$M54='Data validation'!$A$3,0,1)*IF(VLOOKUP($H$1:$M$1,'Instructions and Filtering'!$B$8:$D$13,3,FALSE)='Data validation'!$A$3,0,1))</f>
        <v>1</v>
      </c>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0"/>
      <c r="AZ54" s="20"/>
      <c r="BA54" s="20"/>
      <c r="BB54" s="20"/>
      <c r="BC54" s="20"/>
      <c r="BD54" s="20"/>
      <c r="BE54" s="20"/>
    </row>
    <row r="55" spans="1:57" ht="45" x14ac:dyDescent="0.2">
      <c r="A55" s="21" t="str">
        <f t="shared" si="1"/>
        <v>5.5</v>
      </c>
      <c r="B55" s="21" t="s">
        <v>537</v>
      </c>
      <c r="C55" s="21" t="s">
        <v>558</v>
      </c>
      <c r="D55" s="22" t="s">
        <v>559</v>
      </c>
      <c r="E55" s="21" t="s">
        <v>562</v>
      </c>
      <c r="F55" s="23" t="s">
        <v>563</v>
      </c>
      <c r="G55" s="13" t="s">
        <v>49</v>
      </c>
      <c r="H55" s="6" t="s">
        <v>117</v>
      </c>
      <c r="I55" s="6" t="s">
        <v>3</v>
      </c>
      <c r="J55" s="6" t="s">
        <v>3</v>
      </c>
      <c r="K55" s="6" t="s">
        <v>3</v>
      </c>
      <c r="L55" s="6" t="s">
        <v>3</v>
      </c>
      <c r="M55" s="6" t="s">
        <v>3</v>
      </c>
      <c r="N55" s="21" t="s">
        <v>50</v>
      </c>
      <c r="O55" s="24" t="s">
        <v>550</v>
      </c>
      <c r="P55" s="51"/>
      <c r="R55" s="27" cm="1">
        <f t="array" ref="R55">SUM(IF($H55:$M55='Data validation'!$A$3,0,1)*IF(VLOOKUP($H$1:$M$1,'Instructions and Filtering'!$B$8:$D$13,3,FALSE)='Data validation'!$A$3,0,1))</f>
        <v>1</v>
      </c>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0"/>
      <c r="AZ55" s="20"/>
      <c r="BA55" s="20"/>
      <c r="BB55" s="20"/>
      <c r="BC55" s="20"/>
      <c r="BD55" s="20"/>
      <c r="BE55" s="20"/>
    </row>
    <row r="56" spans="1:57" ht="180" x14ac:dyDescent="0.2">
      <c r="A56" s="21" t="str">
        <f t="shared" si="1"/>
        <v>5.5</v>
      </c>
      <c r="B56" s="21" t="s">
        <v>537</v>
      </c>
      <c r="C56" s="21" t="s">
        <v>564</v>
      </c>
      <c r="D56" s="22" t="s">
        <v>565</v>
      </c>
      <c r="E56" s="21" t="s">
        <v>566</v>
      </c>
      <c r="F56" s="23" t="s">
        <v>567</v>
      </c>
      <c r="G56" s="13" t="s">
        <v>49</v>
      </c>
      <c r="H56" s="6" t="s">
        <v>6</v>
      </c>
      <c r="I56" s="6" t="s">
        <v>3</v>
      </c>
      <c r="J56" s="6" t="s">
        <v>3</v>
      </c>
      <c r="K56" s="6" t="s">
        <v>3</v>
      </c>
      <c r="L56" s="6" t="s">
        <v>3</v>
      </c>
      <c r="M56" s="6" t="s">
        <v>3</v>
      </c>
      <c r="N56" s="21" t="s">
        <v>327</v>
      </c>
      <c r="O56" s="24"/>
      <c r="P56" s="51"/>
      <c r="R56" s="27" cm="1">
        <f t="array" ref="R56">SUM(IF($H56:$M56='Data validation'!$A$3,0,1)*IF(VLOOKUP($H$1:$M$1,'Instructions and Filtering'!$B$8:$D$13,3,FALSE)='Data validation'!$A$3,0,1))</f>
        <v>1</v>
      </c>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row>
    <row r="57" spans="1:57" ht="60" x14ac:dyDescent="0.2">
      <c r="A57" s="21" t="str">
        <f t="shared" si="1"/>
        <v>5.5</v>
      </c>
      <c r="B57" s="21" t="s">
        <v>537</v>
      </c>
      <c r="C57" s="21" t="s">
        <v>568</v>
      </c>
      <c r="D57" s="22" t="s">
        <v>569</v>
      </c>
      <c r="E57" s="21" t="s">
        <v>570</v>
      </c>
      <c r="F57" s="23" t="s">
        <v>571</v>
      </c>
      <c r="G57" s="13" t="s">
        <v>49</v>
      </c>
      <c r="H57" s="6" t="s">
        <v>6</v>
      </c>
      <c r="I57" s="6" t="s">
        <v>3</v>
      </c>
      <c r="J57" s="6" t="s">
        <v>3</v>
      </c>
      <c r="K57" s="6" t="s">
        <v>3</v>
      </c>
      <c r="L57" s="6" t="s">
        <v>3</v>
      </c>
      <c r="M57" s="6" t="s">
        <v>3</v>
      </c>
      <c r="N57" s="21" t="s">
        <v>327</v>
      </c>
      <c r="O57" s="24"/>
      <c r="P57" s="51"/>
      <c r="R57" s="27" cm="1">
        <f t="array" ref="R57">SUM(IF($H57:$M57='Data validation'!$A$3,0,1)*IF(VLOOKUP($H$1:$M$1,'Instructions and Filtering'!$B$8:$D$13,3,FALSE)='Data validation'!$A$3,0,1))</f>
        <v>1</v>
      </c>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row>
    <row r="58" spans="1:57" ht="45" x14ac:dyDescent="0.2">
      <c r="A58" s="21" t="str">
        <f t="shared" si="1"/>
        <v>5.6</v>
      </c>
      <c r="B58" s="21" t="s">
        <v>572</v>
      </c>
      <c r="C58" s="21" t="s">
        <v>573</v>
      </c>
      <c r="D58" s="22" t="s">
        <v>574</v>
      </c>
      <c r="E58" s="21" t="s">
        <v>575</v>
      </c>
      <c r="F58" s="23" t="s">
        <v>576</v>
      </c>
      <c r="G58" s="13" t="s">
        <v>49</v>
      </c>
      <c r="H58" s="6" t="s">
        <v>6</v>
      </c>
      <c r="I58" s="6" t="s">
        <v>3</v>
      </c>
      <c r="J58" s="6" t="s">
        <v>3</v>
      </c>
      <c r="K58" s="6" t="s">
        <v>3</v>
      </c>
      <c r="L58" s="6" t="s">
        <v>3</v>
      </c>
      <c r="M58" s="6" t="s">
        <v>3</v>
      </c>
      <c r="N58" s="21" t="s">
        <v>327</v>
      </c>
      <c r="O58" s="24"/>
      <c r="P58" s="51"/>
      <c r="R58" s="27" cm="1">
        <f t="array" ref="R58">SUM(IF($H58:$M58='Data validation'!$A$3,0,1)*IF(VLOOKUP($H$1:$M$1,'Instructions and Filtering'!$B$8:$D$13,3,FALSE)='Data validation'!$A$3,0,1))</f>
        <v>1</v>
      </c>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row>
    <row r="59" spans="1:57" ht="45" x14ac:dyDescent="0.2">
      <c r="A59" s="21" t="str">
        <f t="shared" si="1"/>
        <v>5.6</v>
      </c>
      <c r="B59" s="21" t="s">
        <v>572</v>
      </c>
      <c r="C59" s="21" t="s">
        <v>573</v>
      </c>
      <c r="D59" s="22" t="s">
        <v>574</v>
      </c>
      <c r="E59" s="21" t="s">
        <v>577</v>
      </c>
      <c r="F59" s="23" t="s">
        <v>578</v>
      </c>
      <c r="G59" s="13" t="s">
        <v>49</v>
      </c>
      <c r="H59" s="6" t="s">
        <v>6</v>
      </c>
      <c r="I59" s="6" t="s">
        <v>3</v>
      </c>
      <c r="J59" s="6" t="s">
        <v>3</v>
      </c>
      <c r="K59" s="6" t="s">
        <v>3</v>
      </c>
      <c r="L59" s="6" t="s">
        <v>3</v>
      </c>
      <c r="M59" s="6" t="s">
        <v>3</v>
      </c>
      <c r="N59" s="21" t="s">
        <v>54</v>
      </c>
      <c r="O59" s="24" t="s">
        <v>126</v>
      </c>
      <c r="P59" s="51"/>
      <c r="R59" s="27" cm="1">
        <f t="array" ref="R59">SUM(IF($H59:$M59='Data validation'!$A$3,0,1)*IF(VLOOKUP($H$1:$M$1,'Instructions and Filtering'!$B$8:$D$13,3,FALSE)='Data validation'!$A$3,0,1))</f>
        <v>1</v>
      </c>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row>
    <row r="60" spans="1:57" ht="105" x14ac:dyDescent="0.2">
      <c r="A60" s="21" t="str">
        <f t="shared" si="1"/>
        <v>5.6</v>
      </c>
      <c r="B60" s="21" t="s">
        <v>572</v>
      </c>
      <c r="C60" s="21" t="s">
        <v>573</v>
      </c>
      <c r="D60" s="22" t="s">
        <v>574</v>
      </c>
      <c r="E60" s="21" t="s">
        <v>579</v>
      </c>
      <c r="F60" s="23" t="s">
        <v>580</v>
      </c>
      <c r="G60" s="13" t="s">
        <v>49</v>
      </c>
      <c r="H60" s="6" t="s">
        <v>6</v>
      </c>
      <c r="I60" s="6" t="s">
        <v>3</v>
      </c>
      <c r="J60" s="6" t="s">
        <v>3</v>
      </c>
      <c r="K60" s="6" t="s">
        <v>3</v>
      </c>
      <c r="L60" s="6" t="s">
        <v>3</v>
      </c>
      <c r="M60" s="6" t="s">
        <v>3</v>
      </c>
      <c r="N60" s="21" t="s">
        <v>327</v>
      </c>
      <c r="O60" s="24"/>
      <c r="P60" s="51"/>
      <c r="R60" s="27" cm="1">
        <f t="array" ref="R60">SUM(IF($H60:$M60='Data validation'!$A$3,0,1)*IF(VLOOKUP($H$1:$M$1,'Instructions and Filtering'!$B$8:$D$13,3,FALSE)='Data validation'!$A$3,0,1))</f>
        <v>1</v>
      </c>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row>
    <row r="61" spans="1:57" ht="45" x14ac:dyDescent="0.2">
      <c r="A61" s="21" t="str">
        <f t="shared" si="1"/>
        <v>5.6</v>
      </c>
      <c r="B61" s="21" t="s">
        <v>572</v>
      </c>
      <c r="C61" s="21" t="s">
        <v>573</v>
      </c>
      <c r="D61" s="22" t="s">
        <v>574</v>
      </c>
      <c r="E61" s="21" t="s">
        <v>581</v>
      </c>
      <c r="F61" s="23" t="s">
        <v>582</v>
      </c>
      <c r="G61" s="13" t="s">
        <v>49</v>
      </c>
      <c r="H61" s="6" t="s">
        <v>6</v>
      </c>
      <c r="I61" s="6" t="s">
        <v>3</v>
      </c>
      <c r="J61" s="6" t="s">
        <v>3</v>
      </c>
      <c r="K61" s="6" t="s">
        <v>3</v>
      </c>
      <c r="L61" s="6" t="s">
        <v>3</v>
      </c>
      <c r="M61" s="6" t="s">
        <v>3</v>
      </c>
      <c r="N61" s="21" t="s">
        <v>327</v>
      </c>
      <c r="O61" s="24"/>
      <c r="P61" s="51"/>
      <c r="R61" s="27" cm="1">
        <f t="array" ref="R61">SUM(IF($H61:$M61='Data validation'!$A$3,0,1)*IF(VLOOKUP($H$1:$M$1,'Instructions and Filtering'!$B$8:$D$13,3,FALSE)='Data validation'!$A$3,0,1))</f>
        <v>1</v>
      </c>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row>
    <row r="62" spans="1:57" ht="120" x14ac:dyDescent="0.2">
      <c r="A62" s="21" t="str">
        <f t="shared" si="1"/>
        <v>5.6</v>
      </c>
      <c r="B62" s="21" t="s">
        <v>572</v>
      </c>
      <c r="C62" s="21" t="s">
        <v>573</v>
      </c>
      <c r="D62" s="22" t="s">
        <v>574</v>
      </c>
      <c r="E62" s="21" t="s">
        <v>583</v>
      </c>
      <c r="F62" s="23" t="s">
        <v>584</v>
      </c>
      <c r="G62" s="13" t="s">
        <v>14</v>
      </c>
      <c r="H62" s="6" t="s">
        <v>6</v>
      </c>
      <c r="I62" s="6" t="s">
        <v>3</v>
      </c>
      <c r="J62" s="6" t="s">
        <v>3</v>
      </c>
      <c r="K62" s="6" t="s">
        <v>3</v>
      </c>
      <c r="L62" s="6" t="s">
        <v>3</v>
      </c>
      <c r="M62" s="6" t="s">
        <v>3</v>
      </c>
      <c r="N62" s="21" t="s">
        <v>327</v>
      </c>
      <c r="O62" s="24"/>
      <c r="P62" s="51"/>
      <c r="R62" s="27" cm="1">
        <f t="array" ref="R62">SUM(IF($H62:$M62='Data validation'!$A$3,0,1)*IF(VLOOKUP($H$1:$M$1,'Instructions and Filtering'!$B$8:$D$13,3,FALSE)='Data validation'!$A$3,0,1))</f>
        <v>1</v>
      </c>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row>
    <row r="63" spans="1:57" ht="75" x14ac:dyDescent="0.2">
      <c r="A63" s="21" t="str">
        <f t="shared" si="1"/>
        <v>5.6</v>
      </c>
      <c r="B63" s="21" t="s">
        <v>572</v>
      </c>
      <c r="C63" s="21" t="s">
        <v>573</v>
      </c>
      <c r="D63" s="22" t="s">
        <v>574</v>
      </c>
      <c r="E63" s="21" t="s">
        <v>585</v>
      </c>
      <c r="F63" s="23" t="s">
        <v>586</v>
      </c>
      <c r="G63" s="13" t="s">
        <v>14</v>
      </c>
      <c r="H63" s="6" t="s">
        <v>6</v>
      </c>
      <c r="I63" s="6" t="s">
        <v>3</v>
      </c>
      <c r="J63" s="6" t="s">
        <v>3</v>
      </c>
      <c r="K63" s="6" t="s">
        <v>3</v>
      </c>
      <c r="L63" s="6" t="s">
        <v>3</v>
      </c>
      <c r="M63" s="6" t="s">
        <v>3</v>
      </c>
      <c r="N63" s="21" t="s">
        <v>327</v>
      </c>
      <c r="O63" s="24"/>
      <c r="P63" s="51"/>
      <c r="R63" s="27" cm="1">
        <f t="array" ref="R63">SUM(IF($H63:$M63='Data validation'!$A$3,0,1)*IF(VLOOKUP($H$1:$M$1,'Instructions and Filtering'!$B$8:$D$13,3,FALSE)='Data validation'!$A$3,0,1))</f>
        <v>1</v>
      </c>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c r="BE63" s="20"/>
    </row>
    <row r="64" spans="1:57" ht="105" x14ac:dyDescent="0.2">
      <c r="A64" s="21" t="str">
        <f t="shared" si="1"/>
        <v>5.6</v>
      </c>
      <c r="B64" s="21" t="s">
        <v>572</v>
      </c>
      <c r="C64" s="21" t="s">
        <v>587</v>
      </c>
      <c r="D64" s="22" t="s">
        <v>588</v>
      </c>
      <c r="E64" s="21" t="s">
        <v>589</v>
      </c>
      <c r="F64" s="23" t="s">
        <v>590</v>
      </c>
      <c r="G64" s="13" t="s">
        <v>49</v>
      </c>
      <c r="H64" s="6" t="s">
        <v>6</v>
      </c>
      <c r="I64" s="6" t="s">
        <v>3</v>
      </c>
      <c r="J64" s="6" t="s">
        <v>3</v>
      </c>
      <c r="K64" s="6" t="s">
        <v>3</v>
      </c>
      <c r="L64" s="6" t="s">
        <v>3</v>
      </c>
      <c r="M64" s="6" t="s">
        <v>3</v>
      </c>
      <c r="N64" s="21" t="s">
        <v>54</v>
      </c>
      <c r="O64" s="24" t="s">
        <v>126</v>
      </c>
      <c r="P64" s="51"/>
      <c r="R64" s="27" cm="1">
        <f t="array" ref="R64">SUM(IF($H64:$M64='Data validation'!$A$3,0,1)*IF(VLOOKUP($H$1:$M$1,'Instructions and Filtering'!$B$8:$D$13,3,FALSE)='Data validation'!$A$3,0,1))</f>
        <v>1</v>
      </c>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row>
    <row r="65" spans="1:57" ht="45" x14ac:dyDescent="0.2">
      <c r="A65" s="21" t="str">
        <f t="shared" si="1"/>
        <v>5.6</v>
      </c>
      <c r="B65" s="21" t="s">
        <v>572</v>
      </c>
      <c r="C65" s="21" t="s">
        <v>587</v>
      </c>
      <c r="D65" s="22" t="s">
        <v>588</v>
      </c>
      <c r="E65" s="21" t="s">
        <v>591</v>
      </c>
      <c r="F65" s="23" t="s">
        <v>592</v>
      </c>
      <c r="G65" s="13" t="s">
        <v>49</v>
      </c>
      <c r="H65" s="6" t="s">
        <v>6</v>
      </c>
      <c r="I65" s="6" t="s">
        <v>3</v>
      </c>
      <c r="J65" s="6" t="s">
        <v>3</v>
      </c>
      <c r="K65" s="6" t="s">
        <v>3</v>
      </c>
      <c r="L65" s="6" t="s">
        <v>3</v>
      </c>
      <c r="M65" s="6" t="s">
        <v>3</v>
      </c>
      <c r="N65" s="21" t="s">
        <v>327</v>
      </c>
      <c r="O65" s="24"/>
      <c r="P65" s="51"/>
      <c r="R65" s="27" cm="1">
        <f t="array" ref="R65">SUM(IF($H65:$M65='Data validation'!$A$3,0,1)*IF(VLOOKUP($H$1:$M$1,'Instructions and Filtering'!$B$8:$D$13,3,FALSE)='Data validation'!$A$3,0,1))</f>
        <v>1</v>
      </c>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0"/>
      <c r="AZ65" s="20"/>
      <c r="BA65" s="20"/>
      <c r="BB65" s="20"/>
      <c r="BC65" s="20"/>
      <c r="BD65" s="20"/>
      <c r="BE65" s="20"/>
    </row>
    <row r="66" spans="1:57" ht="45" x14ac:dyDescent="0.2">
      <c r="A66" s="21" t="str">
        <f t="shared" si="1"/>
        <v>5.6</v>
      </c>
      <c r="B66" s="21" t="s">
        <v>572</v>
      </c>
      <c r="C66" s="21" t="s">
        <v>587</v>
      </c>
      <c r="D66" s="22" t="s">
        <v>588</v>
      </c>
      <c r="E66" s="21" t="s">
        <v>593</v>
      </c>
      <c r="F66" s="23" t="s">
        <v>594</v>
      </c>
      <c r="G66" s="13" t="s">
        <v>14</v>
      </c>
      <c r="H66" s="6" t="s">
        <v>6</v>
      </c>
      <c r="I66" s="6" t="s">
        <v>3</v>
      </c>
      <c r="J66" s="6" t="s">
        <v>3</v>
      </c>
      <c r="K66" s="6" t="s">
        <v>3</v>
      </c>
      <c r="L66" s="6" t="s">
        <v>3</v>
      </c>
      <c r="M66" s="6" t="s">
        <v>3</v>
      </c>
      <c r="N66" s="21" t="s">
        <v>327</v>
      </c>
      <c r="O66" s="24"/>
      <c r="P66" s="51"/>
      <c r="R66" s="27" cm="1">
        <f t="array" ref="R66">SUM(IF($H66:$M66='Data validation'!$A$3,0,1)*IF(VLOOKUP($H$1:$M$1,'Instructions and Filtering'!$B$8:$D$13,3,FALSE)='Data validation'!$A$3,0,1))</f>
        <v>1</v>
      </c>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row>
  </sheetData>
  <sheetProtection algorithmName="SHA-512" hashValue="kKcK1KBq9scFo4q3fyHwBYD6bE3i8kDs5PJ1CUrRvx8uGT0FZ3TJkE/ScckEn4dpohCZzKjs3HPz7h0YlkrCHA==" saltValue="zwdFcWQU+0oDqRjuLn2EZg==" spinCount="100000" sheet="1" objects="1" scenarios="1" autoFilter="0"/>
  <autoFilter ref="G1:N66" xr:uid="{43F9C7CB-145D-4BBD-9CA8-1E92C7A021AC}"/>
  <phoneticPr fontId="4" type="noConversion"/>
  <conditionalFormatting sqref="A2:P66">
    <cfRule type="expression" dxfId="53" priority="299" stopIfTrue="1">
      <formula>$R2=0</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29" id="{2024DCAF-2879-46A5-902F-6F2A2FD9D9E8}">
            <xm:f>$G2='Data validation'!$A$10</xm:f>
            <x14:dxf>
              <font>
                <color theme="4"/>
              </font>
              <fill>
                <patternFill>
                  <bgColor theme="3" tint="0.89996032593768116"/>
                </patternFill>
              </fill>
            </x14:dxf>
          </x14:cfRule>
          <xm:sqref>A2:G66</xm:sqref>
        </x14:conditionalFormatting>
        <x14:conditionalFormatting xmlns:xm="http://schemas.microsoft.com/office/excel/2006/main">
          <x14:cfRule type="expression" priority="11" stopIfTrue="1" id="{F79C726F-7F10-4044-AF04-23E5C7CF963F}">
            <xm:f>'Instructions and Filtering'!$D$13='Data validation'!$A$21</xm:f>
            <x14:dxf>
              <font>
                <strike/>
                <color theme="2" tint="-0.499984740745262"/>
              </font>
              <fill>
                <patternFill>
                  <bgColor theme="2" tint="-0.24994659260841701"/>
                </patternFill>
              </fill>
            </x14:dxf>
          </x14:cfRule>
          <x14:cfRule type="expression" priority="292" stopIfTrue="1" id="{3E3DE44A-0B7D-46CE-96DC-A793E4141E16}">
            <xm:f>VLOOKUP($G2,'Instructions and Filtering'!$C$16:$D$17,2,FALSE)='Data validation'!$A$3</xm:f>
            <x14:dxf>
              <font>
                <strike/>
                <color theme="2" tint="-0.499984740745262"/>
              </font>
              <fill>
                <patternFill>
                  <bgColor theme="2" tint="-0.24994659260841701"/>
                </patternFill>
              </fill>
            </x14:dxf>
          </x14:cfRule>
          <xm:sqref>A2:P66</xm:sqref>
        </x14:conditionalFormatting>
        <x14:conditionalFormatting xmlns:xm="http://schemas.microsoft.com/office/excel/2006/main">
          <x14:cfRule type="cellIs" priority="313" operator="equal" id="{EBEF9ACB-80AD-4E6C-B23E-5DD779AC425B}">
            <xm:f>'Data validation'!$A$2</xm:f>
            <x14:dxf>
              <font>
                <color theme="9" tint="-0.499984740745262"/>
              </font>
              <fill>
                <patternFill>
                  <bgColor theme="9" tint="0.59996337778862885"/>
                </patternFill>
              </fill>
            </x14:dxf>
          </x14:cfRule>
          <x14:cfRule type="cellIs" priority="314" operator="equal" id="{1BCDF1E0-84DE-4F10-8614-D88E26E71236}">
            <xm:f>'Data validation'!$A$3</xm:f>
            <x14:dxf>
              <font>
                <color rgb="FFFF0000"/>
              </font>
              <fill>
                <patternFill>
                  <bgColor theme="5" tint="0.79998168889431442"/>
                </patternFill>
              </fill>
            </x14:dxf>
          </x14:cfRule>
          <x14:cfRule type="cellIs" priority="327" operator="equal" id="{401B18C3-1222-4E9E-B1BC-0BE537CED0F5}">
            <xm:f>'Data validation'!$A$4</xm:f>
            <x14:dxf>
              <font>
                <color theme="9" tint="-0.499984740745262"/>
              </font>
              <fill>
                <patternFill patternType="darkUp">
                  <fgColor theme="9" tint="0.59996337778862885"/>
                </patternFill>
              </fill>
            </x14:dxf>
          </x14:cfRule>
          <x14:cfRule type="cellIs" priority="328" operator="equal" id="{F0B31512-822A-42BE-AB6E-690B67494B54}">
            <xm:f>'Data validation'!$A$5</xm:f>
            <x14:dxf>
              <font>
                <color theme="4"/>
              </font>
              <fill>
                <patternFill patternType="darkUp">
                  <fgColor theme="7" tint="0.79998168889431442"/>
                </patternFill>
              </fill>
            </x14:dxf>
          </x14:cfRule>
          <xm:sqref>H2:M66</xm:sqref>
        </x14:conditionalFormatting>
        <x14:conditionalFormatting xmlns:xm="http://schemas.microsoft.com/office/excel/2006/main">
          <x14:cfRule type="cellIs" priority="300" operator="equal" id="{A1B46159-4B9F-49F7-BC2E-6713ADD9D9B0}">
            <xm:f>'Data validation'!$A$14</xm:f>
            <x14:dxf>
              <font>
                <b/>
                <i val="0"/>
                <color rgb="FFFF0000"/>
              </font>
              <fill>
                <patternFill patternType="none">
                  <bgColor auto="1"/>
                </patternFill>
              </fill>
            </x14:dxf>
          </x14:cfRule>
          <x14:cfRule type="cellIs" priority="301" operator="equal" id="{65B28718-1D4A-4B25-A89E-FD90A4C111D7}">
            <xm:f>'Data validation'!$A$15</xm:f>
            <x14:dxf>
              <font>
                <b/>
                <i val="0"/>
                <color theme="5"/>
              </font>
              <fill>
                <patternFill patternType="none">
                  <bgColor auto="1"/>
                </patternFill>
              </fill>
            </x14:dxf>
          </x14:cfRule>
          <x14:cfRule type="cellIs" priority="312" operator="equal" id="{EFAAEAEB-CDE7-44AF-88F5-A3584CBA532E}">
            <xm:f>'Data validation'!$A$16</xm:f>
            <x14:dxf>
              <font>
                <b val="0"/>
                <i val="0"/>
                <color theme="5"/>
              </font>
            </x14:dxf>
          </x14:cfRule>
          <xm:sqref>N1:N1048576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ACEBD7E8-10A3-4DCB-AF6E-4A010A6B8249}">
          <x14:formula1>
            <xm:f>'Data validation'!$A$2:$A$5</xm:f>
          </x14:formula1>
          <xm:sqref>I54:M66 H51:M53 I48:M50 H2:M47</xm:sqref>
        </x14:dataValidation>
        <x14:dataValidation type="list" allowBlank="1" showInputMessage="1" showErrorMessage="1" xr:uid="{C7F61F32-392B-44AD-861C-3CBDCF43FC97}">
          <x14:formula1>
            <xm:f>'Data validation'!$A$9:$A$10</xm:f>
          </x14:formula1>
          <xm:sqref>G2:G66</xm:sqref>
        </x14:dataValidation>
        <x14:dataValidation type="list" allowBlank="1" showInputMessage="1" showErrorMessage="1" xr:uid="{05EFBEC3-C3B8-4630-8E81-F7377515C11E}">
          <x14:formula1>
            <xm:f>'Data validation'!$A$14:$A$17</xm:f>
          </x14:formula1>
          <xm:sqref>N2:N30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37A89-672C-44DC-AE21-802AA0670323}">
  <sheetPr>
    <tabColor theme="2"/>
  </sheetPr>
  <dimension ref="A1:BE90"/>
  <sheetViews>
    <sheetView showGridLines="0" zoomScaleNormal="100" workbookViewId="0">
      <pane ySplit="1" topLeftCell="A2" activePane="bottomLeft" state="frozen"/>
      <selection activeCell="B2" sqref="B2:G2"/>
      <selection pane="bottomLeft" activeCell="F10" sqref="F10"/>
    </sheetView>
  </sheetViews>
  <sheetFormatPr baseColWidth="10" defaultColWidth="9" defaultRowHeight="14" x14ac:dyDescent="0.2"/>
  <cols>
    <col min="1" max="1" width="10.33203125" style="28" customWidth="1"/>
    <col min="2" max="2" width="18.83203125" style="20" customWidth="1"/>
    <col min="3" max="3" width="10" style="20" customWidth="1"/>
    <col min="4" max="4" width="40.33203125" style="20" customWidth="1"/>
    <col min="5" max="5" width="12.33203125" style="20" customWidth="1"/>
    <col min="6" max="6" width="69.1640625" style="20" customWidth="1"/>
    <col min="7" max="7" width="14.83203125" style="29" customWidth="1"/>
    <col min="8" max="8" width="11.6640625" style="20" customWidth="1"/>
    <col min="9" max="9" width="11.83203125" style="20" customWidth="1"/>
    <col min="10" max="13" width="12.6640625" style="20" customWidth="1"/>
    <col min="14" max="14" width="11" style="20" customWidth="1"/>
    <col min="15" max="15" width="14.1640625" style="20" customWidth="1"/>
    <col min="16" max="16" width="39.1640625" style="20" customWidth="1"/>
    <col min="17" max="17" width="9" style="26"/>
    <col min="18" max="18" width="0" style="26" hidden="1" customWidth="1"/>
    <col min="19" max="25" width="9" style="20"/>
    <col min="26" max="57" width="9" style="8"/>
    <col min="58" max="16384" width="9" style="20"/>
  </cols>
  <sheetData>
    <row r="1" spans="1:18" ht="45" x14ac:dyDescent="0.2">
      <c r="A1" s="16" t="s">
        <v>27</v>
      </c>
      <c r="B1" s="16" t="s">
        <v>28</v>
      </c>
      <c r="C1" s="16" t="s">
        <v>29</v>
      </c>
      <c r="D1" s="16" t="s">
        <v>30</v>
      </c>
      <c r="E1" s="16" t="s">
        <v>31</v>
      </c>
      <c r="F1" s="16" t="s">
        <v>139</v>
      </c>
      <c r="G1" s="17" t="s">
        <v>33</v>
      </c>
      <c r="H1" s="16" t="s">
        <v>34</v>
      </c>
      <c r="I1" s="16" t="s">
        <v>35</v>
      </c>
      <c r="J1" s="16" t="s">
        <v>36</v>
      </c>
      <c r="K1" s="16" t="s">
        <v>37</v>
      </c>
      <c r="L1" s="16" t="s">
        <v>38</v>
      </c>
      <c r="M1" s="16" t="s">
        <v>39</v>
      </c>
      <c r="N1" s="16" t="s">
        <v>40</v>
      </c>
      <c r="O1" s="16" t="s">
        <v>41</v>
      </c>
      <c r="P1" s="18" t="s">
        <v>42</v>
      </c>
      <c r="Q1" s="20"/>
      <c r="R1" s="20"/>
    </row>
    <row r="2" spans="1:18" s="26" customFormat="1" ht="45" x14ac:dyDescent="0.2">
      <c r="A2" s="21" t="s">
        <v>481</v>
      </c>
      <c r="B2" s="21" t="s">
        <v>595</v>
      </c>
      <c r="C2" s="21" t="s">
        <v>596</v>
      </c>
      <c r="D2" s="22" t="s">
        <v>597</v>
      </c>
      <c r="E2" s="21" t="s">
        <v>598</v>
      </c>
      <c r="F2" s="23" t="s">
        <v>599</v>
      </c>
      <c r="G2" s="13" t="s">
        <v>49</v>
      </c>
      <c r="H2" s="6" t="s">
        <v>6</v>
      </c>
      <c r="I2" s="6" t="s">
        <v>6</v>
      </c>
      <c r="J2" s="6" t="s">
        <v>6</v>
      </c>
      <c r="K2" s="6" t="s">
        <v>6</v>
      </c>
      <c r="L2" s="6" t="s">
        <v>6</v>
      </c>
      <c r="M2" s="6" t="s">
        <v>6</v>
      </c>
      <c r="N2" s="21" t="s">
        <v>69</v>
      </c>
      <c r="O2" s="24"/>
      <c r="P2" s="7"/>
      <c r="R2" s="27" cm="1">
        <f t="array" ref="R2">SUM(IF($H2:$M2='Data validation'!$A$3,0,1)*IF(VLOOKUP($H$1:$M$1,'Instructions and Filtering'!$B$8:$D$13,3,FALSE)='Data validation'!$A$3,0,1))</f>
        <v>6</v>
      </c>
    </row>
    <row r="3" spans="1:18" s="26" customFormat="1" ht="75" x14ac:dyDescent="0.2">
      <c r="A3" s="21" t="s">
        <v>481</v>
      </c>
      <c r="B3" s="21" t="s">
        <v>595</v>
      </c>
      <c r="C3" s="21" t="s">
        <v>596</v>
      </c>
      <c r="D3" s="22" t="s">
        <v>597</v>
      </c>
      <c r="E3" s="21" t="s">
        <v>600</v>
      </c>
      <c r="F3" s="23" t="s">
        <v>601</v>
      </c>
      <c r="G3" s="13" t="s">
        <v>49</v>
      </c>
      <c r="H3" s="6" t="s">
        <v>6</v>
      </c>
      <c r="I3" s="6" t="s">
        <v>6</v>
      </c>
      <c r="J3" s="6" t="s">
        <v>6</v>
      </c>
      <c r="K3" s="6" t="s">
        <v>6</v>
      </c>
      <c r="L3" s="6" t="s">
        <v>6</v>
      </c>
      <c r="M3" s="6" t="s">
        <v>6</v>
      </c>
      <c r="N3" s="21" t="s">
        <v>69</v>
      </c>
      <c r="O3" s="24"/>
      <c r="P3" s="7"/>
      <c r="R3" s="27" cm="1">
        <f t="array" ref="R3">SUM(IF($H3:$M3='Data validation'!$A$3,0,1)*IF(VLOOKUP($H$1:$M$1,'Instructions and Filtering'!$B$8:$D$13,3,FALSE)='Data validation'!$A$3,0,1))</f>
        <v>6</v>
      </c>
    </row>
    <row r="4" spans="1:18" s="26" customFormat="1" ht="90" x14ac:dyDescent="0.2">
      <c r="A4" s="21" t="s">
        <v>481</v>
      </c>
      <c r="B4" s="21" t="s">
        <v>595</v>
      </c>
      <c r="C4" s="21" t="s">
        <v>596</v>
      </c>
      <c r="D4" s="22" t="s">
        <v>597</v>
      </c>
      <c r="E4" s="21" t="s">
        <v>602</v>
      </c>
      <c r="F4" s="23" t="s">
        <v>603</v>
      </c>
      <c r="G4" s="13" t="s">
        <v>49</v>
      </c>
      <c r="H4" s="6" t="s">
        <v>6</v>
      </c>
      <c r="I4" s="6" t="s">
        <v>6</v>
      </c>
      <c r="J4" s="6" t="s">
        <v>6</v>
      </c>
      <c r="K4" s="6" t="s">
        <v>6</v>
      </c>
      <c r="L4" s="6" t="s">
        <v>6</v>
      </c>
      <c r="M4" s="6" t="s">
        <v>6</v>
      </c>
      <c r="N4" s="21" t="s">
        <v>125</v>
      </c>
      <c r="O4" s="24" t="s">
        <v>604</v>
      </c>
      <c r="P4" s="7"/>
      <c r="R4" s="27" cm="1">
        <f t="array" ref="R4">SUM(IF($H4:$M4='Data validation'!$A$3,0,1)*IF(VLOOKUP($H$1:$M$1,'Instructions and Filtering'!$B$8:$D$13,3,FALSE)='Data validation'!$A$3,0,1))</f>
        <v>6</v>
      </c>
    </row>
    <row r="5" spans="1:18" s="26" customFormat="1" ht="45" x14ac:dyDescent="0.2">
      <c r="A5" s="21" t="s">
        <v>481</v>
      </c>
      <c r="B5" s="21" t="s">
        <v>595</v>
      </c>
      <c r="C5" s="21" t="s">
        <v>596</v>
      </c>
      <c r="D5" s="22" t="s">
        <v>597</v>
      </c>
      <c r="E5" s="21" t="s">
        <v>605</v>
      </c>
      <c r="F5" s="23" t="s">
        <v>606</v>
      </c>
      <c r="G5" s="13" t="s">
        <v>49</v>
      </c>
      <c r="H5" s="6" t="s">
        <v>6</v>
      </c>
      <c r="I5" s="6" t="s">
        <v>6</v>
      </c>
      <c r="J5" s="6" t="s">
        <v>6</v>
      </c>
      <c r="K5" s="6" t="s">
        <v>6</v>
      </c>
      <c r="L5" s="6" t="s">
        <v>6</v>
      </c>
      <c r="M5" s="6" t="s">
        <v>6</v>
      </c>
      <c r="N5" s="21" t="s">
        <v>69</v>
      </c>
      <c r="O5" s="24"/>
      <c r="P5" s="7"/>
      <c r="R5" s="27" cm="1">
        <f t="array" ref="R5">SUM(IF($H5:$M5='Data validation'!$A$3,0,1)*IF(VLOOKUP($H$1:$M$1,'Instructions and Filtering'!$B$8:$D$13,3,FALSE)='Data validation'!$A$3,0,1))</f>
        <v>6</v>
      </c>
    </row>
    <row r="6" spans="1:18" s="26" customFormat="1" ht="45" x14ac:dyDescent="0.2">
      <c r="A6" s="21" t="s">
        <v>481</v>
      </c>
      <c r="B6" s="21" t="s">
        <v>595</v>
      </c>
      <c r="C6" s="21" t="s">
        <v>596</v>
      </c>
      <c r="D6" s="22" t="s">
        <v>597</v>
      </c>
      <c r="E6" s="21" t="s">
        <v>607</v>
      </c>
      <c r="F6" s="23" t="s">
        <v>608</v>
      </c>
      <c r="G6" s="13" t="s">
        <v>49</v>
      </c>
      <c r="H6" s="6" t="s">
        <v>6</v>
      </c>
      <c r="I6" s="6" t="s">
        <v>6</v>
      </c>
      <c r="J6" s="6" t="s">
        <v>6</v>
      </c>
      <c r="K6" s="6" t="s">
        <v>6</v>
      </c>
      <c r="L6" s="6" t="s">
        <v>6</v>
      </c>
      <c r="M6" s="6" t="s">
        <v>6</v>
      </c>
      <c r="N6" s="21" t="s">
        <v>69</v>
      </c>
      <c r="O6" s="24"/>
      <c r="P6" s="7"/>
      <c r="R6" s="27" cm="1">
        <f t="array" ref="R6">SUM(IF($H6:$M6='Data validation'!$A$3,0,1)*IF(VLOOKUP($H$1:$M$1,'Instructions and Filtering'!$B$8:$D$13,3,FALSE)='Data validation'!$A$3,0,1))</f>
        <v>6</v>
      </c>
    </row>
    <row r="7" spans="1:18" s="26" customFormat="1" ht="120" x14ac:dyDescent="0.2">
      <c r="A7" s="21" t="s">
        <v>481</v>
      </c>
      <c r="B7" s="21" t="s">
        <v>595</v>
      </c>
      <c r="C7" s="21" t="s">
        <v>596</v>
      </c>
      <c r="D7" s="25" t="s">
        <v>597</v>
      </c>
      <c r="E7" s="21" t="s">
        <v>609</v>
      </c>
      <c r="F7" s="22" t="s">
        <v>610</v>
      </c>
      <c r="G7" s="13" t="s">
        <v>14</v>
      </c>
      <c r="H7" s="6" t="s">
        <v>6</v>
      </c>
      <c r="I7" s="6" t="s">
        <v>6</v>
      </c>
      <c r="J7" s="6" t="s">
        <v>6</v>
      </c>
      <c r="K7" s="6" t="s">
        <v>6</v>
      </c>
      <c r="L7" s="6" t="s">
        <v>6</v>
      </c>
      <c r="M7" s="6" t="s">
        <v>6</v>
      </c>
      <c r="N7" s="21" t="s">
        <v>69</v>
      </c>
      <c r="O7" s="24"/>
      <c r="P7" s="7"/>
      <c r="R7" s="27" cm="1">
        <f t="array" ref="R7">SUM(IF($H7:$M7='Data validation'!$A$3,0,1)*IF(VLOOKUP($H$1:$M$1,'Instructions and Filtering'!$B$8:$D$13,3,FALSE)='Data validation'!$A$3,0,1))</f>
        <v>6</v>
      </c>
    </row>
    <row r="8" spans="1:18" s="26" customFormat="1" ht="45" x14ac:dyDescent="0.2">
      <c r="A8" s="21" t="s">
        <v>481</v>
      </c>
      <c r="B8" s="21" t="s">
        <v>595</v>
      </c>
      <c r="C8" s="21" t="s">
        <v>611</v>
      </c>
      <c r="D8" s="25" t="s">
        <v>612</v>
      </c>
      <c r="E8" s="21" t="s">
        <v>613</v>
      </c>
      <c r="F8" s="22" t="s">
        <v>614</v>
      </c>
      <c r="G8" s="13" t="s">
        <v>14</v>
      </c>
      <c r="H8" s="6" t="s">
        <v>6</v>
      </c>
      <c r="I8" s="6" t="s">
        <v>6</v>
      </c>
      <c r="J8" s="6" t="s">
        <v>6</v>
      </c>
      <c r="K8" s="6" t="s">
        <v>6</v>
      </c>
      <c r="L8" s="6" t="s">
        <v>6</v>
      </c>
      <c r="M8" s="6" t="s">
        <v>6</v>
      </c>
      <c r="N8" s="21" t="s">
        <v>69</v>
      </c>
      <c r="O8" s="24"/>
      <c r="P8" s="7"/>
      <c r="R8" s="27" cm="1">
        <f t="array" ref="R8">SUM(IF($H8:$M8='Data validation'!$A$3,0,1)*IF(VLOOKUP($H$1:$M$1,'Instructions and Filtering'!$B$8:$D$13,3,FALSE)='Data validation'!$A$3,0,1))</f>
        <v>6</v>
      </c>
    </row>
    <row r="9" spans="1:18" s="26" customFormat="1" ht="30" x14ac:dyDescent="0.2">
      <c r="A9" s="21" t="s">
        <v>481</v>
      </c>
      <c r="B9" s="21" t="s">
        <v>595</v>
      </c>
      <c r="C9" s="21" t="s">
        <v>611</v>
      </c>
      <c r="D9" s="25" t="s">
        <v>612</v>
      </c>
      <c r="E9" s="21" t="s">
        <v>615</v>
      </c>
      <c r="F9" s="22" t="s">
        <v>616</v>
      </c>
      <c r="G9" s="13" t="s">
        <v>14</v>
      </c>
      <c r="H9" s="6" t="s">
        <v>6</v>
      </c>
      <c r="I9" s="6" t="s">
        <v>6</v>
      </c>
      <c r="J9" s="6" t="s">
        <v>6</v>
      </c>
      <c r="K9" s="6" t="s">
        <v>6</v>
      </c>
      <c r="L9" s="6" t="s">
        <v>6</v>
      </c>
      <c r="M9" s="6" t="s">
        <v>6</v>
      </c>
      <c r="N9" s="21" t="s">
        <v>69</v>
      </c>
      <c r="O9" s="24"/>
      <c r="P9" s="7"/>
      <c r="R9" s="27" cm="1">
        <f t="array" ref="R9">SUM(IF($H9:$M9='Data validation'!$A$3,0,1)*IF(VLOOKUP($H$1:$M$1,'Instructions and Filtering'!$B$8:$D$13,3,FALSE)='Data validation'!$A$3,0,1))</f>
        <v>6</v>
      </c>
    </row>
    <row r="10" spans="1:18" s="26" customFormat="1" ht="60" x14ac:dyDescent="0.2">
      <c r="A10" s="21" t="s">
        <v>617</v>
      </c>
      <c r="B10" s="21" t="s">
        <v>618</v>
      </c>
      <c r="C10" s="21" t="s">
        <v>619</v>
      </c>
      <c r="D10" s="22" t="s">
        <v>620</v>
      </c>
      <c r="E10" s="21" t="s">
        <v>621</v>
      </c>
      <c r="F10" s="23" t="s">
        <v>622</v>
      </c>
      <c r="G10" s="13" t="s">
        <v>49</v>
      </c>
      <c r="H10" s="6" t="s">
        <v>6</v>
      </c>
      <c r="I10" s="6" t="s">
        <v>6</v>
      </c>
      <c r="J10" s="6" t="s">
        <v>6</v>
      </c>
      <c r="K10" s="6" t="s">
        <v>6</v>
      </c>
      <c r="L10" s="6" t="s">
        <v>6</v>
      </c>
      <c r="M10" s="6" t="s">
        <v>6</v>
      </c>
      <c r="N10" s="21" t="s">
        <v>50</v>
      </c>
      <c r="O10" s="24" t="s">
        <v>623</v>
      </c>
      <c r="P10" s="7" t="s">
        <v>624</v>
      </c>
      <c r="R10" s="27" cm="1">
        <f t="array" ref="R10">SUM(IF($H10:$M10='Data validation'!$A$3,0,1)*IF(VLOOKUP($H$1:$M$1,'Instructions and Filtering'!$B$8:$D$13,3,FALSE)='Data validation'!$A$3,0,1))</f>
        <v>6</v>
      </c>
    </row>
    <row r="11" spans="1:18" s="26" customFormat="1" ht="60" x14ac:dyDescent="0.2">
      <c r="A11" s="21" t="s">
        <v>617</v>
      </c>
      <c r="B11" s="21" t="s">
        <v>618</v>
      </c>
      <c r="C11" s="21" t="s">
        <v>619</v>
      </c>
      <c r="D11" s="25" t="s">
        <v>620</v>
      </c>
      <c r="E11" s="21" t="s">
        <v>625</v>
      </c>
      <c r="F11" s="22" t="s">
        <v>626</v>
      </c>
      <c r="G11" s="13" t="s">
        <v>14</v>
      </c>
      <c r="H11" s="6" t="s">
        <v>6</v>
      </c>
      <c r="I11" s="6" t="s">
        <v>6</v>
      </c>
      <c r="J11" s="6" t="s">
        <v>6</v>
      </c>
      <c r="K11" s="6" t="s">
        <v>6</v>
      </c>
      <c r="L11" s="6" t="s">
        <v>6</v>
      </c>
      <c r="M11" s="6" t="s">
        <v>6</v>
      </c>
      <c r="N11" s="21" t="s">
        <v>69</v>
      </c>
      <c r="O11" s="24"/>
      <c r="P11" s="7"/>
      <c r="R11" s="27" cm="1">
        <f t="array" ref="R11">SUM(IF($H11:$M11='Data validation'!$A$3,0,1)*IF(VLOOKUP($H$1:$M$1,'Instructions and Filtering'!$B$8:$D$13,3,FALSE)='Data validation'!$A$3,0,1))</f>
        <v>6</v>
      </c>
    </row>
    <row r="12" spans="1:18" s="26" customFormat="1" ht="30" x14ac:dyDescent="0.2">
      <c r="A12" s="21" t="s">
        <v>617</v>
      </c>
      <c r="B12" s="21" t="s">
        <v>618</v>
      </c>
      <c r="C12" s="21" t="s">
        <v>627</v>
      </c>
      <c r="D12" s="22" t="s">
        <v>628</v>
      </c>
      <c r="E12" s="21" t="s">
        <v>629</v>
      </c>
      <c r="F12" s="23" t="s">
        <v>630</v>
      </c>
      <c r="G12" s="13" t="s">
        <v>49</v>
      </c>
      <c r="H12" s="6" t="s">
        <v>6</v>
      </c>
      <c r="I12" s="6" t="s">
        <v>6</v>
      </c>
      <c r="J12" s="6" t="s">
        <v>6</v>
      </c>
      <c r="K12" s="6" t="s">
        <v>6</v>
      </c>
      <c r="L12" s="6" t="s">
        <v>6</v>
      </c>
      <c r="M12" s="6" t="s">
        <v>6</v>
      </c>
      <c r="N12" s="21" t="s">
        <v>54</v>
      </c>
      <c r="O12" s="24" t="s">
        <v>631</v>
      </c>
      <c r="P12" s="7"/>
      <c r="R12" s="27" cm="1">
        <f t="array" ref="R12">SUM(IF($H12:$M12='Data validation'!$A$3,0,1)*IF(VLOOKUP($H$1:$M$1,'Instructions and Filtering'!$B$8:$D$13,3,FALSE)='Data validation'!$A$3,0,1))</f>
        <v>6</v>
      </c>
    </row>
    <row r="13" spans="1:18" s="26" customFormat="1" ht="30" x14ac:dyDescent="0.2">
      <c r="A13" s="21" t="s">
        <v>617</v>
      </c>
      <c r="B13" s="21" t="s">
        <v>618</v>
      </c>
      <c r="C13" s="21" t="s">
        <v>627</v>
      </c>
      <c r="D13" s="22" t="s">
        <v>628</v>
      </c>
      <c r="E13" s="21" t="s">
        <v>632</v>
      </c>
      <c r="F13" s="23" t="s">
        <v>633</v>
      </c>
      <c r="G13" s="13" t="s">
        <v>49</v>
      </c>
      <c r="H13" s="6" t="s">
        <v>6</v>
      </c>
      <c r="I13" s="6" t="s">
        <v>6</v>
      </c>
      <c r="J13" s="6" t="s">
        <v>6</v>
      </c>
      <c r="K13" s="6" t="s">
        <v>6</v>
      </c>
      <c r="L13" s="6" t="s">
        <v>6</v>
      </c>
      <c r="M13" s="6" t="s">
        <v>6</v>
      </c>
      <c r="N13" s="21" t="s">
        <v>69</v>
      </c>
      <c r="O13" s="24"/>
      <c r="P13" s="7"/>
      <c r="R13" s="27" cm="1">
        <f t="array" ref="R13">SUM(IF($H13:$M13='Data validation'!$A$3,0,1)*IF(VLOOKUP($H$1:$M$1,'Instructions and Filtering'!$B$8:$D$13,3,FALSE)='Data validation'!$A$3,0,1))</f>
        <v>6</v>
      </c>
    </row>
    <row r="14" spans="1:18" s="26" customFormat="1" ht="30" x14ac:dyDescent="0.2">
      <c r="A14" s="21" t="s">
        <v>617</v>
      </c>
      <c r="B14" s="21" t="s">
        <v>618</v>
      </c>
      <c r="C14" s="21" t="s">
        <v>627</v>
      </c>
      <c r="D14" s="25" t="s">
        <v>628</v>
      </c>
      <c r="E14" s="21" t="s">
        <v>634</v>
      </c>
      <c r="F14" s="22" t="s">
        <v>635</v>
      </c>
      <c r="G14" s="13" t="s">
        <v>14</v>
      </c>
      <c r="H14" s="6" t="s">
        <v>6</v>
      </c>
      <c r="I14" s="6" t="s">
        <v>6</v>
      </c>
      <c r="J14" s="6" t="s">
        <v>6</v>
      </c>
      <c r="K14" s="6" t="s">
        <v>6</v>
      </c>
      <c r="L14" s="6" t="s">
        <v>6</v>
      </c>
      <c r="M14" s="6" t="s">
        <v>6</v>
      </c>
      <c r="N14" s="21" t="s">
        <v>69</v>
      </c>
      <c r="O14" s="24"/>
      <c r="P14" s="7"/>
      <c r="R14" s="27" cm="1">
        <f t="array" ref="R14">SUM(IF($H14:$M14='Data validation'!$A$3,0,1)*IF(VLOOKUP($H$1:$M$1,'Instructions and Filtering'!$B$8:$D$13,3,FALSE)='Data validation'!$A$3,0,1))</f>
        <v>6</v>
      </c>
    </row>
    <row r="15" spans="1:18" s="26" customFormat="1" ht="30" x14ac:dyDescent="0.2">
      <c r="A15" s="21" t="s">
        <v>617</v>
      </c>
      <c r="B15" s="21" t="s">
        <v>618</v>
      </c>
      <c r="C15" s="21" t="s">
        <v>627</v>
      </c>
      <c r="D15" s="25" t="s">
        <v>628</v>
      </c>
      <c r="E15" s="21" t="s">
        <v>636</v>
      </c>
      <c r="F15" s="22" t="s">
        <v>637</v>
      </c>
      <c r="G15" s="13" t="s">
        <v>14</v>
      </c>
      <c r="H15" s="6" t="s">
        <v>6</v>
      </c>
      <c r="I15" s="6" t="s">
        <v>6</v>
      </c>
      <c r="J15" s="6" t="s">
        <v>6</v>
      </c>
      <c r="K15" s="6" t="s">
        <v>6</v>
      </c>
      <c r="L15" s="6" t="s">
        <v>6</v>
      </c>
      <c r="M15" s="6" t="s">
        <v>6</v>
      </c>
      <c r="N15" s="21" t="s">
        <v>69</v>
      </c>
      <c r="O15" s="24"/>
      <c r="P15" s="7"/>
      <c r="R15" s="27" cm="1">
        <f t="array" ref="R15">SUM(IF($H15:$M15='Data validation'!$A$3,0,1)*IF(VLOOKUP($H$1:$M$1,'Instructions and Filtering'!$B$8:$D$13,3,FALSE)='Data validation'!$A$3,0,1))</f>
        <v>6</v>
      </c>
    </row>
    <row r="16" spans="1:18" s="26" customFormat="1" ht="30" x14ac:dyDescent="0.2">
      <c r="A16" s="21" t="s">
        <v>638</v>
      </c>
      <c r="B16" s="21" t="s">
        <v>639</v>
      </c>
      <c r="C16" s="21" t="s">
        <v>640</v>
      </c>
      <c r="D16" s="22" t="s">
        <v>641</v>
      </c>
      <c r="E16" s="21" t="s">
        <v>642</v>
      </c>
      <c r="F16" s="23" t="s">
        <v>643</v>
      </c>
      <c r="G16" s="13" t="s">
        <v>49</v>
      </c>
      <c r="H16" s="6" t="s">
        <v>3</v>
      </c>
      <c r="I16" s="6" t="s">
        <v>3</v>
      </c>
      <c r="J16" s="6" t="s">
        <v>3</v>
      </c>
      <c r="K16" s="6" t="s">
        <v>3</v>
      </c>
      <c r="L16" s="6" t="s">
        <v>6</v>
      </c>
      <c r="M16" s="6" t="s">
        <v>6</v>
      </c>
      <c r="N16" s="21" t="s">
        <v>125</v>
      </c>
      <c r="O16" s="24" t="s">
        <v>644</v>
      </c>
      <c r="P16" s="7"/>
      <c r="R16" s="27" cm="1">
        <f t="array" ref="R16">SUM(IF($H16:$M16='Data validation'!$A$3,0,1)*IF(VLOOKUP($H$1:$M$1,'Instructions and Filtering'!$B$8:$D$13,3,FALSE)='Data validation'!$A$3,0,1))</f>
        <v>2</v>
      </c>
    </row>
    <row r="17" spans="1:18" s="26" customFormat="1" ht="45" x14ac:dyDescent="0.2">
      <c r="A17" s="21" t="s">
        <v>638</v>
      </c>
      <c r="B17" s="21" t="s">
        <v>639</v>
      </c>
      <c r="C17" s="21" t="s">
        <v>640</v>
      </c>
      <c r="D17" s="25" t="s">
        <v>641</v>
      </c>
      <c r="E17" s="21" t="s">
        <v>645</v>
      </c>
      <c r="F17" s="22" t="s">
        <v>646</v>
      </c>
      <c r="G17" s="13" t="s">
        <v>14</v>
      </c>
      <c r="H17" s="6" t="s">
        <v>3</v>
      </c>
      <c r="I17" s="6" t="s">
        <v>3</v>
      </c>
      <c r="J17" s="6" t="s">
        <v>3</v>
      </c>
      <c r="K17" s="6" t="s">
        <v>3</v>
      </c>
      <c r="L17" s="6" t="s">
        <v>6</v>
      </c>
      <c r="M17" s="6" t="s">
        <v>6</v>
      </c>
      <c r="N17" s="21" t="s">
        <v>69</v>
      </c>
      <c r="O17" s="24"/>
      <c r="P17" s="7"/>
      <c r="R17" s="27" cm="1">
        <f t="array" ref="R17">SUM(IF($H17:$M17='Data validation'!$A$3,0,1)*IF(VLOOKUP($H$1:$M$1,'Instructions and Filtering'!$B$8:$D$13,3,FALSE)='Data validation'!$A$3,0,1))</f>
        <v>2</v>
      </c>
    </row>
    <row r="18" spans="1:18" s="26" customFormat="1" ht="30" x14ac:dyDescent="0.2">
      <c r="A18" s="21" t="s">
        <v>638</v>
      </c>
      <c r="B18" s="21" t="s">
        <v>639</v>
      </c>
      <c r="C18" s="21" t="s">
        <v>647</v>
      </c>
      <c r="D18" s="22" t="s">
        <v>648</v>
      </c>
      <c r="E18" s="21" t="s">
        <v>649</v>
      </c>
      <c r="F18" s="23" t="s">
        <v>650</v>
      </c>
      <c r="G18" s="13" t="s">
        <v>49</v>
      </c>
      <c r="H18" s="6" t="s">
        <v>3</v>
      </c>
      <c r="I18" s="6" t="s">
        <v>3</v>
      </c>
      <c r="J18" s="6" t="s">
        <v>3</v>
      </c>
      <c r="K18" s="6" t="s">
        <v>3</v>
      </c>
      <c r="L18" s="6" t="s">
        <v>6</v>
      </c>
      <c r="M18" s="6" t="s">
        <v>6</v>
      </c>
      <c r="N18" s="21" t="s">
        <v>69</v>
      </c>
      <c r="O18" s="24"/>
      <c r="P18" s="7"/>
      <c r="R18" s="27" cm="1">
        <f t="array" ref="R18">SUM(IF($H18:$M18='Data validation'!$A$3,0,1)*IF(VLOOKUP($H$1:$M$1,'Instructions and Filtering'!$B$8:$D$13,3,FALSE)='Data validation'!$A$3,0,1))</f>
        <v>2</v>
      </c>
    </row>
    <row r="19" spans="1:18" s="26" customFormat="1" ht="45" x14ac:dyDescent="0.2">
      <c r="A19" s="21" t="s">
        <v>638</v>
      </c>
      <c r="B19" s="21" t="s">
        <v>639</v>
      </c>
      <c r="C19" s="21" t="s">
        <v>651</v>
      </c>
      <c r="D19" s="22" t="s">
        <v>652</v>
      </c>
      <c r="E19" s="21" t="s">
        <v>653</v>
      </c>
      <c r="F19" s="23" t="s">
        <v>654</v>
      </c>
      <c r="G19" s="13" t="s">
        <v>49</v>
      </c>
      <c r="H19" s="6" t="s">
        <v>6</v>
      </c>
      <c r="I19" s="6" t="s">
        <v>6</v>
      </c>
      <c r="J19" s="6" t="s">
        <v>6</v>
      </c>
      <c r="K19" s="6" t="s">
        <v>6</v>
      </c>
      <c r="L19" s="6" t="s">
        <v>6</v>
      </c>
      <c r="M19" s="6" t="s">
        <v>6</v>
      </c>
      <c r="N19" s="21" t="s">
        <v>69</v>
      </c>
      <c r="O19" s="24"/>
      <c r="P19" s="7"/>
      <c r="R19" s="27" cm="1">
        <f t="array" ref="R19">SUM(IF($H19:$M19='Data validation'!$A$3,0,1)*IF(VLOOKUP($H$1:$M$1,'Instructions and Filtering'!$B$8:$D$13,3,FALSE)='Data validation'!$A$3,0,1))</f>
        <v>6</v>
      </c>
    </row>
    <row r="20" spans="1:18" s="26" customFormat="1" ht="30" x14ac:dyDescent="0.2">
      <c r="A20" s="21" t="s">
        <v>509</v>
      </c>
      <c r="B20" s="21" t="s">
        <v>655</v>
      </c>
      <c r="C20" s="21" t="s">
        <v>656</v>
      </c>
      <c r="D20" s="22" t="s">
        <v>657</v>
      </c>
      <c r="E20" s="21" t="s">
        <v>658</v>
      </c>
      <c r="F20" s="23" t="s">
        <v>659</v>
      </c>
      <c r="G20" s="13" t="s">
        <v>49</v>
      </c>
      <c r="H20" s="6" t="s">
        <v>3</v>
      </c>
      <c r="I20" s="6" t="s">
        <v>3</v>
      </c>
      <c r="J20" s="6" t="s">
        <v>6</v>
      </c>
      <c r="K20" s="6" t="s">
        <v>6</v>
      </c>
      <c r="L20" s="6" t="s">
        <v>6</v>
      </c>
      <c r="M20" s="6" t="s">
        <v>6</v>
      </c>
      <c r="N20" s="21" t="s">
        <v>50</v>
      </c>
      <c r="O20" s="24" t="s">
        <v>660</v>
      </c>
      <c r="P20" s="7"/>
      <c r="R20" s="27" cm="1">
        <f t="array" ref="R20">SUM(IF($H20:$M20='Data validation'!$A$3,0,1)*IF(VLOOKUP($H$1:$M$1,'Instructions and Filtering'!$B$8:$D$13,3,FALSE)='Data validation'!$A$3,0,1))</f>
        <v>4</v>
      </c>
    </row>
    <row r="21" spans="1:18" s="26" customFormat="1" ht="30" x14ac:dyDescent="0.2">
      <c r="A21" s="21" t="s">
        <v>509</v>
      </c>
      <c r="B21" s="21" t="s">
        <v>655</v>
      </c>
      <c r="C21" s="21" t="s">
        <v>656</v>
      </c>
      <c r="D21" s="22" t="s">
        <v>657</v>
      </c>
      <c r="E21" s="21" t="s">
        <v>661</v>
      </c>
      <c r="F21" s="23" t="s">
        <v>662</v>
      </c>
      <c r="G21" s="13" t="s">
        <v>49</v>
      </c>
      <c r="H21" s="6" t="s">
        <v>3</v>
      </c>
      <c r="I21" s="6" t="s">
        <v>3</v>
      </c>
      <c r="J21" s="6" t="s">
        <v>3</v>
      </c>
      <c r="K21" s="6" t="s">
        <v>3</v>
      </c>
      <c r="L21" s="6" t="s">
        <v>6</v>
      </c>
      <c r="M21" s="6" t="s">
        <v>6</v>
      </c>
      <c r="N21" s="21" t="s">
        <v>50</v>
      </c>
      <c r="O21" s="24" t="s">
        <v>660</v>
      </c>
      <c r="P21" s="7"/>
      <c r="R21" s="27" cm="1">
        <f t="array" ref="R21">SUM(IF($H21:$M21='Data validation'!$A$3,0,1)*IF(VLOOKUP($H$1:$M$1,'Instructions and Filtering'!$B$8:$D$13,3,FALSE)='Data validation'!$A$3,0,1))</f>
        <v>2</v>
      </c>
    </row>
    <row r="22" spans="1:18" s="26" customFormat="1" ht="30" x14ac:dyDescent="0.2">
      <c r="A22" s="21" t="s">
        <v>509</v>
      </c>
      <c r="B22" s="21" t="s">
        <v>655</v>
      </c>
      <c r="C22" s="21" t="s">
        <v>656</v>
      </c>
      <c r="D22" s="22" t="s">
        <v>657</v>
      </c>
      <c r="E22" s="21" t="s">
        <v>663</v>
      </c>
      <c r="F22" s="23" t="s">
        <v>664</v>
      </c>
      <c r="G22" s="13" t="s">
        <v>49</v>
      </c>
      <c r="H22" s="6" t="s">
        <v>3</v>
      </c>
      <c r="I22" s="6" t="s">
        <v>3</v>
      </c>
      <c r="J22" s="6" t="s">
        <v>3</v>
      </c>
      <c r="K22" s="6" t="s">
        <v>3</v>
      </c>
      <c r="L22" s="6" t="s">
        <v>6</v>
      </c>
      <c r="M22" s="6" t="s">
        <v>6</v>
      </c>
      <c r="N22" s="21" t="s">
        <v>54</v>
      </c>
      <c r="O22" s="24" t="s">
        <v>660</v>
      </c>
      <c r="P22" s="7"/>
      <c r="R22" s="27" cm="1">
        <f t="array" ref="R22">SUM(IF($H22:$M22='Data validation'!$A$3,0,1)*IF(VLOOKUP($H$1:$M$1,'Instructions and Filtering'!$B$8:$D$13,3,FALSE)='Data validation'!$A$3,0,1))</f>
        <v>2</v>
      </c>
    </row>
    <row r="23" spans="1:18" s="26" customFormat="1" ht="30" x14ac:dyDescent="0.2">
      <c r="A23" s="21" t="s">
        <v>509</v>
      </c>
      <c r="B23" s="21" t="s">
        <v>655</v>
      </c>
      <c r="C23" s="21" t="s">
        <v>665</v>
      </c>
      <c r="D23" s="22" t="s">
        <v>666</v>
      </c>
      <c r="E23" s="21" t="s">
        <v>667</v>
      </c>
      <c r="F23" s="23" t="s">
        <v>668</v>
      </c>
      <c r="G23" s="13" t="s">
        <v>49</v>
      </c>
      <c r="H23" s="6" t="s">
        <v>3</v>
      </c>
      <c r="I23" s="6" t="s">
        <v>3</v>
      </c>
      <c r="J23" s="6" t="s">
        <v>6</v>
      </c>
      <c r="K23" s="6" t="s">
        <v>6</v>
      </c>
      <c r="L23" s="6" t="s">
        <v>6</v>
      </c>
      <c r="M23" s="6" t="s">
        <v>6</v>
      </c>
      <c r="N23" s="21" t="s">
        <v>69</v>
      </c>
      <c r="O23" s="24"/>
      <c r="P23" s="7"/>
      <c r="R23" s="27" cm="1">
        <f t="array" ref="R23">SUM(IF($H23:$M23='Data validation'!$A$3,0,1)*IF(VLOOKUP($H$1:$M$1,'Instructions and Filtering'!$B$8:$D$13,3,FALSE)='Data validation'!$A$3,0,1))</f>
        <v>4</v>
      </c>
    </row>
    <row r="24" spans="1:18" s="26" customFormat="1" ht="30" x14ac:dyDescent="0.2">
      <c r="A24" s="21" t="s">
        <v>509</v>
      </c>
      <c r="B24" s="21" t="s">
        <v>655</v>
      </c>
      <c r="C24" s="21" t="s">
        <v>665</v>
      </c>
      <c r="D24" s="22" t="s">
        <v>666</v>
      </c>
      <c r="E24" s="21" t="s">
        <v>669</v>
      </c>
      <c r="F24" s="23" t="s">
        <v>670</v>
      </c>
      <c r="G24" s="13" t="s">
        <v>49</v>
      </c>
      <c r="H24" s="6" t="s">
        <v>3</v>
      </c>
      <c r="I24" s="6" t="s">
        <v>3</v>
      </c>
      <c r="J24" s="6" t="s">
        <v>6</v>
      </c>
      <c r="K24" s="6" t="s">
        <v>6</v>
      </c>
      <c r="L24" s="6" t="s">
        <v>6</v>
      </c>
      <c r="M24" s="6" t="s">
        <v>6</v>
      </c>
      <c r="N24" s="21" t="s">
        <v>69</v>
      </c>
      <c r="O24" s="24"/>
      <c r="P24" s="7"/>
      <c r="R24" s="27" cm="1">
        <f t="array" ref="R24">SUM(IF($H24:$M24='Data validation'!$A$3,0,1)*IF(VLOOKUP($H$1:$M$1,'Instructions and Filtering'!$B$8:$D$13,3,FALSE)='Data validation'!$A$3,0,1))</f>
        <v>4</v>
      </c>
    </row>
    <row r="25" spans="1:18" s="26" customFormat="1" ht="30" x14ac:dyDescent="0.2">
      <c r="A25" s="21" t="s">
        <v>509</v>
      </c>
      <c r="B25" s="21" t="s">
        <v>655</v>
      </c>
      <c r="C25" s="21" t="s">
        <v>665</v>
      </c>
      <c r="D25" s="25" t="s">
        <v>666</v>
      </c>
      <c r="E25" s="21" t="s">
        <v>671</v>
      </c>
      <c r="F25" s="22" t="s">
        <v>672</v>
      </c>
      <c r="G25" s="13" t="s">
        <v>14</v>
      </c>
      <c r="H25" s="6" t="s">
        <v>3</v>
      </c>
      <c r="I25" s="6" t="s">
        <v>3</v>
      </c>
      <c r="J25" s="6" t="s">
        <v>6</v>
      </c>
      <c r="K25" s="6" t="s">
        <v>6</v>
      </c>
      <c r="L25" s="6" t="s">
        <v>6</v>
      </c>
      <c r="M25" s="6" t="s">
        <v>6</v>
      </c>
      <c r="N25" s="21" t="s">
        <v>69</v>
      </c>
      <c r="O25" s="24"/>
      <c r="P25" s="7"/>
      <c r="R25" s="27" cm="1">
        <f t="array" ref="R25">SUM(IF($H25:$M25='Data validation'!$A$3,0,1)*IF(VLOOKUP($H$1:$M$1,'Instructions and Filtering'!$B$8:$D$13,3,FALSE)='Data validation'!$A$3,0,1))</f>
        <v>4</v>
      </c>
    </row>
    <row r="26" spans="1:18" s="26" customFormat="1" ht="45" x14ac:dyDescent="0.2">
      <c r="A26" s="21" t="s">
        <v>673</v>
      </c>
      <c r="B26" s="21" t="s">
        <v>674</v>
      </c>
      <c r="C26" s="21" t="s">
        <v>675</v>
      </c>
      <c r="D26" s="22" t="s">
        <v>676</v>
      </c>
      <c r="E26" s="21" t="s">
        <v>677</v>
      </c>
      <c r="F26" s="23" t="s">
        <v>678</v>
      </c>
      <c r="G26" s="13" t="s">
        <v>49</v>
      </c>
      <c r="H26" s="6" t="s">
        <v>3</v>
      </c>
      <c r="I26" s="6" t="s">
        <v>3</v>
      </c>
      <c r="J26" s="6" t="s">
        <v>3</v>
      </c>
      <c r="K26" s="6" t="s">
        <v>6</v>
      </c>
      <c r="L26" s="6" t="s">
        <v>6</v>
      </c>
      <c r="M26" s="6" t="s">
        <v>6</v>
      </c>
      <c r="N26" s="21" t="s">
        <v>54</v>
      </c>
      <c r="O26" s="24" t="s">
        <v>679</v>
      </c>
      <c r="P26" s="7"/>
      <c r="R26" s="27" cm="1">
        <f t="array" ref="R26">SUM(IF($H26:$M26='Data validation'!$A$3,0,1)*IF(VLOOKUP($H$1:$M$1,'Instructions and Filtering'!$B$8:$D$13,3,FALSE)='Data validation'!$A$3,0,1))</f>
        <v>3</v>
      </c>
    </row>
    <row r="27" spans="1:18" s="26" customFormat="1" ht="45" x14ac:dyDescent="0.2">
      <c r="A27" s="21" t="s">
        <v>673</v>
      </c>
      <c r="B27" s="21" t="s">
        <v>674</v>
      </c>
      <c r="C27" s="21" t="s">
        <v>675</v>
      </c>
      <c r="D27" s="22" t="s">
        <v>676</v>
      </c>
      <c r="E27" s="21" t="s">
        <v>680</v>
      </c>
      <c r="F27" s="23" t="s">
        <v>681</v>
      </c>
      <c r="G27" s="13" t="s">
        <v>49</v>
      </c>
      <c r="H27" s="6" t="s">
        <v>3</v>
      </c>
      <c r="I27" s="6" t="s">
        <v>3</v>
      </c>
      <c r="J27" s="6" t="s">
        <v>3</v>
      </c>
      <c r="K27" s="6" t="s">
        <v>6</v>
      </c>
      <c r="L27" s="6" t="s">
        <v>6</v>
      </c>
      <c r="M27" s="6" t="s">
        <v>6</v>
      </c>
      <c r="N27" s="21" t="s">
        <v>50</v>
      </c>
      <c r="O27" s="24" t="s">
        <v>682</v>
      </c>
      <c r="P27" s="7"/>
      <c r="R27" s="27" cm="1">
        <f t="array" ref="R27">SUM(IF($H27:$M27='Data validation'!$A$3,0,1)*IF(VLOOKUP($H$1:$M$1,'Instructions and Filtering'!$B$8:$D$13,3,FALSE)='Data validation'!$A$3,0,1))</f>
        <v>3</v>
      </c>
    </row>
    <row r="28" spans="1:18" s="26" customFormat="1" ht="30" x14ac:dyDescent="0.2">
      <c r="A28" s="21" t="s">
        <v>673</v>
      </c>
      <c r="B28" s="21" t="s">
        <v>674</v>
      </c>
      <c r="C28" s="21" t="s">
        <v>675</v>
      </c>
      <c r="D28" s="25" t="s">
        <v>676</v>
      </c>
      <c r="E28" s="21" t="s">
        <v>683</v>
      </c>
      <c r="F28" s="22" t="s">
        <v>684</v>
      </c>
      <c r="G28" s="13" t="s">
        <v>14</v>
      </c>
      <c r="H28" s="6" t="s">
        <v>3</v>
      </c>
      <c r="I28" s="6" t="s">
        <v>3</v>
      </c>
      <c r="J28" s="6" t="s">
        <v>3</v>
      </c>
      <c r="K28" s="6" t="s">
        <v>3</v>
      </c>
      <c r="L28" s="6" t="s">
        <v>6</v>
      </c>
      <c r="M28" s="6" t="s">
        <v>6</v>
      </c>
      <c r="N28" s="21" t="s">
        <v>69</v>
      </c>
      <c r="O28" s="24"/>
      <c r="P28" s="7"/>
      <c r="R28" s="27" cm="1">
        <f t="array" ref="R28">SUM(IF($H28:$M28='Data validation'!$A$3,0,1)*IF(VLOOKUP($H$1:$M$1,'Instructions and Filtering'!$B$8:$D$13,3,FALSE)='Data validation'!$A$3,0,1))</f>
        <v>2</v>
      </c>
    </row>
    <row r="29" spans="1:18" s="26" customFormat="1" ht="45" x14ac:dyDescent="0.2">
      <c r="A29" s="21" t="s">
        <v>673</v>
      </c>
      <c r="B29" s="21" t="s">
        <v>674</v>
      </c>
      <c r="C29" s="21" t="s">
        <v>675</v>
      </c>
      <c r="D29" s="25" t="s">
        <v>676</v>
      </c>
      <c r="E29" s="21" t="s">
        <v>685</v>
      </c>
      <c r="F29" s="22" t="s">
        <v>686</v>
      </c>
      <c r="G29" s="13" t="s">
        <v>14</v>
      </c>
      <c r="H29" s="6" t="s">
        <v>3</v>
      </c>
      <c r="I29" s="6" t="s">
        <v>3</v>
      </c>
      <c r="J29" s="6" t="s">
        <v>117</v>
      </c>
      <c r="K29" s="6" t="s">
        <v>6</v>
      </c>
      <c r="L29" s="6" t="s">
        <v>6</v>
      </c>
      <c r="M29" s="6" t="s">
        <v>6</v>
      </c>
      <c r="N29" s="21" t="s">
        <v>69</v>
      </c>
      <c r="O29" s="24"/>
      <c r="P29" s="7" t="s">
        <v>687</v>
      </c>
      <c r="R29" s="27" cm="1">
        <f t="array" ref="R29">SUM(IF($H29:$M29='Data validation'!$A$3,0,1)*IF(VLOOKUP($H$1:$M$1,'Instructions and Filtering'!$B$8:$D$13,3,FALSE)='Data validation'!$A$3,0,1))</f>
        <v>4</v>
      </c>
    </row>
    <row r="30" spans="1:18" s="26" customFormat="1" ht="90" x14ac:dyDescent="0.2">
      <c r="A30" s="21" t="s">
        <v>688</v>
      </c>
      <c r="B30" s="21" t="s">
        <v>689</v>
      </c>
      <c r="C30" s="21" t="s">
        <v>690</v>
      </c>
      <c r="D30" s="22" t="s">
        <v>691</v>
      </c>
      <c r="E30" s="21" t="s">
        <v>692</v>
      </c>
      <c r="F30" s="23" t="s">
        <v>693</v>
      </c>
      <c r="G30" s="13" t="s">
        <v>49</v>
      </c>
      <c r="H30" s="6" t="s">
        <v>3</v>
      </c>
      <c r="I30" s="6" t="s">
        <v>3</v>
      </c>
      <c r="J30" s="6" t="s">
        <v>6</v>
      </c>
      <c r="K30" s="6" t="s">
        <v>3</v>
      </c>
      <c r="L30" s="6" t="s">
        <v>3</v>
      </c>
      <c r="M30" s="6" t="s">
        <v>3</v>
      </c>
      <c r="N30" s="21" t="s">
        <v>54</v>
      </c>
      <c r="O30" s="24" t="s">
        <v>694</v>
      </c>
      <c r="P30" s="7"/>
      <c r="R30" s="27" cm="1">
        <f t="array" ref="R30">SUM(IF($H30:$M30='Data validation'!$A$3,0,1)*IF(VLOOKUP($H$1:$M$1,'Instructions and Filtering'!$B$8:$D$13,3,FALSE)='Data validation'!$A$3,0,1))</f>
        <v>1</v>
      </c>
    </row>
    <row r="31" spans="1:18" s="26" customFormat="1" ht="30" x14ac:dyDescent="0.2">
      <c r="A31" s="21" t="s">
        <v>688</v>
      </c>
      <c r="B31" s="21" t="s">
        <v>689</v>
      </c>
      <c r="C31" s="21" t="s">
        <v>690</v>
      </c>
      <c r="D31" s="22" t="s">
        <v>691</v>
      </c>
      <c r="E31" s="21" t="s">
        <v>695</v>
      </c>
      <c r="F31" s="23" t="s">
        <v>696</v>
      </c>
      <c r="G31" s="13" t="s">
        <v>49</v>
      </c>
      <c r="H31" s="6" t="s">
        <v>3</v>
      </c>
      <c r="I31" s="6" t="s">
        <v>3</v>
      </c>
      <c r="J31" s="6" t="s">
        <v>6</v>
      </c>
      <c r="K31" s="6" t="s">
        <v>3</v>
      </c>
      <c r="L31" s="6" t="s">
        <v>3</v>
      </c>
      <c r="M31" s="6" t="s">
        <v>3</v>
      </c>
      <c r="N31" s="21" t="s">
        <v>54</v>
      </c>
      <c r="O31" s="24" t="s">
        <v>697</v>
      </c>
      <c r="P31" s="7"/>
      <c r="R31" s="27" cm="1">
        <f t="array" ref="R31">SUM(IF($H31:$M31='Data validation'!$A$3,0,1)*IF(VLOOKUP($H$1:$M$1,'Instructions and Filtering'!$B$8:$D$13,3,FALSE)='Data validation'!$A$3,0,1))</f>
        <v>1</v>
      </c>
    </row>
    <row r="32" spans="1:18" s="26" customFormat="1" ht="30" x14ac:dyDescent="0.2">
      <c r="A32" s="21" t="s">
        <v>688</v>
      </c>
      <c r="B32" s="21" t="s">
        <v>689</v>
      </c>
      <c r="C32" s="21" t="s">
        <v>698</v>
      </c>
      <c r="D32" s="22" t="s">
        <v>699</v>
      </c>
      <c r="E32" s="21" t="s">
        <v>700</v>
      </c>
      <c r="F32" s="23" t="s">
        <v>701</v>
      </c>
      <c r="G32" s="13" t="s">
        <v>49</v>
      </c>
      <c r="H32" s="6" t="s">
        <v>3</v>
      </c>
      <c r="I32" s="6" t="s">
        <v>3</v>
      </c>
      <c r="J32" s="6" t="s">
        <v>6</v>
      </c>
      <c r="K32" s="6" t="s">
        <v>3</v>
      </c>
      <c r="L32" s="6" t="s">
        <v>3</v>
      </c>
      <c r="M32" s="6" t="s">
        <v>3</v>
      </c>
      <c r="N32" s="21" t="s">
        <v>50</v>
      </c>
      <c r="O32" s="24" t="s">
        <v>702</v>
      </c>
      <c r="P32" s="7"/>
      <c r="R32" s="27" cm="1">
        <f t="array" ref="R32">SUM(IF($H32:$M32='Data validation'!$A$3,0,1)*IF(VLOOKUP($H$1:$M$1,'Instructions and Filtering'!$B$8:$D$13,3,FALSE)='Data validation'!$A$3,0,1))</f>
        <v>1</v>
      </c>
    </row>
    <row r="33" spans="1:18" s="26" customFormat="1" ht="45" x14ac:dyDescent="0.2">
      <c r="A33" s="21" t="s">
        <v>688</v>
      </c>
      <c r="B33" s="21" t="s">
        <v>689</v>
      </c>
      <c r="C33" s="21" t="s">
        <v>698</v>
      </c>
      <c r="D33" s="25" t="s">
        <v>699</v>
      </c>
      <c r="E33" s="21" t="s">
        <v>703</v>
      </c>
      <c r="F33" s="22" t="s">
        <v>704</v>
      </c>
      <c r="G33" s="13" t="s">
        <v>14</v>
      </c>
      <c r="H33" s="6" t="s">
        <v>3</v>
      </c>
      <c r="I33" s="6" t="s">
        <v>3</v>
      </c>
      <c r="J33" s="6" t="s">
        <v>6</v>
      </c>
      <c r="K33" s="6" t="s">
        <v>3</v>
      </c>
      <c r="L33" s="6" t="s">
        <v>3</v>
      </c>
      <c r="M33" s="6" t="s">
        <v>3</v>
      </c>
      <c r="N33" s="21" t="s">
        <v>69</v>
      </c>
      <c r="O33" s="24"/>
      <c r="P33" s="7"/>
      <c r="R33" s="27" cm="1">
        <f t="array" ref="R33">SUM(IF($H33:$M33='Data validation'!$A$3,0,1)*IF(VLOOKUP($H$1:$M$1,'Instructions and Filtering'!$B$8:$D$13,3,FALSE)='Data validation'!$A$3,0,1))</f>
        <v>1</v>
      </c>
    </row>
    <row r="34" spans="1:18" s="26" customFormat="1" ht="30" x14ac:dyDescent="0.2">
      <c r="A34" s="21" t="s">
        <v>688</v>
      </c>
      <c r="B34" s="21" t="s">
        <v>689</v>
      </c>
      <c r="C34" s="21" t="s">
        <v>698</v>
      </c>
      <c r="D34" s="25" t="s">
        <v>699</v>
      </c>
      <c r="E34" s="21" t="s">
        <v>705</v>
      </c>
      <c r="F34" s="22" t="s">
        <v>706</v>
      </c>
      <c r="G34" s="13" t="s">
        <v>14</v>
      </c>
      <c r="H34" s="6" t="s">
        <v>3</v>
      </c>
      <c r="I34" s="6" t="s">
        <v>3</v>
      </c>
      <c r="J34" s="6" t="s">
        <v>6</v>
      </c>
      <c r="K34" s="6" t="s">
        <v>3</v>
      </c>
      <c r="L34" s="6" t="s">
        <v>3</v>
      </c>
      <c r="M34" s="6" t="s">
        <v>3</v>
      </c>
      <c r="N34" s="21" t="s">
        <v>69</v>
      </c>
      <c r="O34" s="24"/>
      <c r="P34" s="7"/>
      <c r="R34" s="27" cm="1">
        <f t="array" ref="R34">SUM(IF($H34:$M34='Data validation'!$A$3,0,1)*IF(VLOOKUP($H$1:$M$1,'Instructions and Filtering'!$B$8:$D$13,3,FALSE)='Data validation'!$A$3,0,1))</f>
        <v>1</v>
      </c>
    </row>
    <row r="35" spans="1:18" s="26" customFormat="1" ht="60" x14ac:dyDescent="0.2">
      <c r="A35" s="21" t="s">
        <v>707</v>
      </c>
      <c r="B35" s="21" t="s">
        <v>708</v>
      </c>
      <c r="C35" s="21" t="s">
        <v>709</v>
      </c>
      <c r="D35" s="22" t="s">
        <v>710</v>
      </c>
      <c r="E35" s="21" t="s">
        <v>711</v>
      </c>
      <c r="F35" s="23" t="s">
        <v>712</v>
      </c>
      <c r="G35" s="13" t="s">
        <v>49</v>
      </c>
      <c r="H35" s="6" t="s">
        <v>3</v>
      </c>
      <c r="I35" s="6" t="s">
        <v>3</v>
      </c>
      <c r="J35" s="6" t="s">
        <v>6</v>
      </c>
      <c r="K35" s="6" t="s">
        <v>6</v>
      </c>
      <c r="L35" s="6" t="s">
        <v>3</v>
      </c>
      <c r="M35" s="6" t="s">
        <v>3</v>
      </c>
      <c r="N35" s="21" t="s">
        <v>54</v>
      </c>
      <c r="O35" s="24" t="s">
        <v>713</v>
      </c>
      <c r="P35" s="7"/>
      <c r="R35" s="27" cm="1">
        <f t="array" ref="R35">SUM(IF($H35:$M35='Data validation'!$A$3,0,1)*IF(VLOOKUP($H$1:$M$1,'Instructions and Filtering'!$B$8:$D$13,3,FALSE)='Data validation'!$A$3,0,1))</f>
        <v>2</v>
      </c>
    </row>
    <row r="36" spans="1:18" s="26" customFormat="1" ht="15" x14ac:dyDescent="0.2">
      <c r="A36" s="21" t="s">
        <v>707</v>
      </c>
      <c r="B36" s="21" t="s">
        <v>708</v>
      </c>
      <c r="C36" s="21" t="s">
        <v>709</v>
      </c>
      <c r="D36" s="22" t="s">
        <v>710</v>
      </c>
      <c r="E36" s="21" t="s">
        <v>714</v>
      </c>
      <c r="F36" s="23" t="s">
        <v>715</v>
      </c>
      <c r="G36" s="13" t="s">
        <v>49</v>
      </c>
      <c r="H36" s="6" t="s">
        <v>3</v>
      </c>
      <c r="I36" s="6" t="s">
        <v>3</v>
      </c>
      <c r="J36" s="6" t="s">
        <v>6</v>
      </c>
      <c r="K36" s="6" t="s">
        <v>6</v>
      </c>
      <c r="L36" s="6" t="s">
        <v>3</v>
      </c>
      <c r="M36" s="6" t="s">
        <v>3</v>
      </c>
      <c r="N36" s="21" t="s">
        <v>50</v>
      </c>
      <c r="O36" s="24" t="s">
        <v>716</v>
      </c>
      <c r="P36" s="7"/>
      <c r="R36" s="27" cm="1">
        <f t="array" ref="R36">SUM(IF($H36:$M36='Data validation'!$A$3,0,1)*IF(VLOOKUP($H$1:$M$1,'Instructions and Filtering'!$B$8:$D$13,3,FALSE)='Data validation'!$A$3,0,1))</f>
        <v>2</v>
      </c>
    </row>
    <row r="37" spans="1:18" s="26" customFormat="1" ht="30" x14ac:dyDescent="0.2">
      <c r="A37" s="21" t="s">
        <v>707</v>
      </c>
      <c r="B37" s="21" t="s">
        <v>708</v>
      </c>
      <c r="C37" s="21" t="s">
        <v>717</v>
      </c>
      <c r="D37" s="22" t="s">
        <v>718</v>
      </c>
      <c r="E37" s="21" t="s">
        <v>719</v>
      </c>
      <c r="F37" s="23" t="s">
        <v>720</v>
      </c>
      <c r="G37" s="13" t="s">
        <v>49</v>
      </c>
      <c r="H37" s="6" t="s">
        <v>3</v>
      </c>
      <c r="I37" s="6" t="s">
        <v>3</v>
      </c>
      <c r="J37" s="6" t="s">
        <v>6</v>
      </c>
      <c r="K37" s="6" t="s">
        <v>6</v>
      </c>
      <c r="L37" s="6" t="s">
        <v>3</v>
      </c>
      <c r="M37" s="6" t="s">
        <v>3</v>
      </c>
      <c r="N37" s="21" t="s">
        <v>50</v>
      </c>
      <c r="O37" s="24" t="s">
        <v>721</v>
      </c>
      <c r="P37" s="7"/>
      <c r="R37" s="27" cm="1">
        <f t="array" ref="R37">SUM(IF($H37:$M37='Data validation'!$A$3,0,1)*IF(VLOOKUP($H$1:$M$1,'Instructions and Filtering'!$B$8:$D$13,3,FALSE)='Data validation'!$A$3,0,1))</f>
        <v>2</v>
      </c>
    </row>
    <row r="38" spans="1:18" s="26" customFormat="1" ht="45" x14ac:dyDescent="0.2">
      <c r="A38" s="21" t="s">
        <v>707</v>
      </c>
      <c r="B38" s="21" t="s">
        <v>708</v>
      </c>
      <c r="C38" s="21" t="s">
        <v>717</v>
      </c>
      <c r="D38" s="25" t="s">
        <v>718</v>
      </c>
      <c r="E38" s="21" t="s">
        <v>722</v>
      </c>
      <c r="F38" s="22" t="s">
        <v>723</v>
      </c>
      <c r="G38" s="13" t="s">
        <v>14</v>
      </c>
      <c r="H38" s="6" t="s">
        <v>3</v>
      </c>
      <c r="I38" s="6" t="s">
        <v>3</v>
      </c>
      <c r="J38" s="6" t="s">
        <v>6</v>
      </c>
      <c r="K38" s="6" t="s">
        <v>6</v>
      </c>
      <c r="L38" s="6" t="s">
        <v>3</v>
      </c>
      <c r="M38" s="6" t="s">
        <v>3</v>
      </c>
      <c r="N38" s="21" t="s">
        <v>69</v>
      </c>
      <c r="O38" s="24"/>
      <c r="P38" s="7"/>
      <c r="R38" s="27" cm="1">
        <f t="array" ref="R38">SUM(IF($H38:$M38='Data validation'!$A$3,0,1)*IF(VLOOKUP($H$1:$M$1,'Instructions and Filtering'!$B$8:$D$13,3,FALSE)='Data validation'!$A$3,0,1))</f>
        <v>2</v>
      </c>
    </row>
    <row r="39" spans="1:18" s="26" customFormat="1" ht="45" x14ac:dyDescent="0.2">
      <c r="A39" s="21" t="s">
        <v>724</v>
      </c>
      <c r="B39" s="21" t="s">
        <v>725</v>
      </c>
      <c r="C39" s="21" t="s">
        <v>726</v>
      </c>
      <c r="D39" s="25" t="s">
        <v>727</v>
      </c>
      <c r="E39" s="21" t="s">
        <v>728</v>
      </c>
      <c r="F39" s="22" t="s">
        <v>729</v>
      </c>
      <c r="G39" s="13" t="s">
        <v>14</v>
      </c>
      <c r="H39" s="6" t="s">
        <v>6</v>
      </c>
      <c r="I39" s="6" t="s">
        <v>6</v>
      </c>
      <c r="J39" s="6" t="s">
        <v>6</v>
      </c>
      <c r="K39" s="6" t="s">
        <v>6</v>
      </c>
      <c r="L39" s="6" t="s">
        <v>6</v>
      </c>
      <c r="M39" s="6" t="s">
        <v>6</v>
      </c>
      <c r="N39" s="21" t="s">
        <v>69</v>
      </c>
      <c r="O39" s="24"/>
      <c r="P39" s="7"/>
      <c r="R39" s="27" cm="1">
        <f t="array" ref="R39">SUM(IF($H39:$M39='Data validation'!$A$3,0,1)*IF(VLOOKUP($H$1:$M$1,'Instructions and Filtering'!$B$8:$D$13,3,FALSE)='Data validation'!$A$3,0,1))</f>
        <v>6</v>
      </c>
    </row>
    <row r="40" spans="1:18" s="26" customFormat="1" ht="60" x14ac:dyDescent="0.2">
      <c r="A40" s="21" t="s">
        <v>724</v>
      </c>
      <c r="B40" s="21" t="s">
        <v>725</v>
      </c>
      <c r="C40" s="21" t="s">
        <v>726</v>
      </c>
      <c r="D40" s="25" t="s">
        <v>727</v>
      </c>
      <c r="E40" s="21" t="s">
        <v>730</v>
      </c>
      <c r="F40" s="22" t="s">
        <v>731</v>
      </c>
      <c r="G40" s="13" t="s">
        <v>14</v>
      </c>
      <c r="H40" s="6" t="s">
        <v>6</v>
      </c>
      <c r="I40" s="6" t="s">
        <v>6</v>
      </c>
      <c r="J40" s="6" t="s">
        <v>6</v>
      </c>
      <c r="K40" s="6" t="s">
        <v>6</v>
      </c>
      <c r="L40" s="6" t="s">
        <v>6</v>
      </c>
      <c r="M40" s="6" t="s">
        <v>6</v>
      </c>
      <c r="N40" s="21" t="s">
        <v>69</v>
      </c>
      <c r="O40" s="24"/>
      <c r="P40" s="7"/>
      <c r="R40" s="27" cm="1">
        <f t="array" ref="R40">SUM(IF($H40:$M40='Data validation'!$A$3,0,1)*IF(VLOOKUP($H$1:$M$1,'Instructions and Filtering'!$B$8:$D$13,3,FALSE)='Data validation'!$A$3,0,1))</f>
        <v>6</v>
      </c>
    </row>
    <row r="41" spans="1:18" x14ac:dyDescent="0.2">
      <c r="R41" s="27" cm="1">
        <f t="array" ref="R41">SUM(IF($H41:$M41='Data validation'!$A$3,0,1)*IF(VLOOKUP($H$1:$M$1,'Instructions and Filtering'!$B$8:$D$13,3,FALSE)='Data validation'!$A$3,0,1))</f>
        <v>6</v>
      </c>
    </row>
    <row r="42" spans="1:18" x14ac:dyDescent="0.2">
      <c r="R42" s="27" cm="1">
        <f t="array" ref="R42">SUM(IF($H42:$M42='Data validation'!$A$3,0,1)*IF(VLOOKUP($H$1:$M$1,'Instructions and Filtering'!$B$8:$D$13,3,FALSE)='Data validation'!$A$3,0,1))</f>
        <v>6</v>
      </c>
    </row>
    <row r="43" spans="1:18" x14ac:dyDescent="0.2">
      <c r="R43" s="27" cm="1">
        <f t="array" ref="R43">SUM(IF($H43:$M43='Data validation'!$A$3,0,1)*IF(VLOOKUP($H$1:$M$1,'Instructions and Filtering'!$B$8:$D$13,3,FALSE)='Data validation'!$A$3,0,1))</f>
        <v>6</v>
      </c>
    </row>
    <row r="44" spans="1:18" x14ac:dyDescent="0.2">
      <c r="R44" s="27" cm="1">
        <f t="array" ref="R44">SUM(IF($H44:$M44='Data validation'!$A$3,0,1)*IF(VLOOKUP($H$1:$M$1,'Instructions and Filtering'!$B$8:$D$13,3,FALSE)='Data validation'!$A$3,0,1))</f>
        <v>6</v>
      </c>
    </row>
    <row r="45" spans="1:18" x14ac:dyDescent="0.2">
      <c r="R45" s="27" cm="1">
        <f t="array" ref="R45">SUM(IF($H45:$M45='Data validation'!$A$3,0,1)*IF(VLOOKUP($H$1:$M$1,'Instructions and Filtering'!$B$8:$D$13,3,FALSE)='Data validation'!$A$3,0,1))</f>
        <v>6</v>
      </c>
    </row>
    <row r="46" spans="1:18" x14ac:dyDescent="0.2">
      <c r="R46" s="27" cm="1">
        <f t="array" ref="R46">SUM(IF($H46:$M46='Data validation'!$A$3,0,1)*IF(VLOOKUP($H$1:$M$1,'Instructions and Filtering'!$B$8:$D$13,3,FALSE)='Data validation'!$A$3,0,1))</f>
        <v>6</v>
      </c>
    </row>
    <row r="47" spans="1:18" x14ac:dyDescent="0.2">
      <c r="R47" s="27" cm="1">
        <f t="array" ref="R47">SUM(IF($H47:$M47='Data validation'!$A$3,0,1)*IF(VLOOKUP($H$1:$M$1,'Instructions and Filtering'!$B$8:$D$13,3,FALSE)='Data validation'!$A$3,0,1))</f>
        <v>6</v>
      </c>
    </row>
    <row r="48" spans="1:18" x14ac:dyDescent="0.2">
      <c r="R48" s="27" cm="1">
        <f t="array" ref="R48">SUM(IF($H48:$M48='Data validation'!$A$3,0,1)*IF(VLOOKUP($H$1:$M$1,'Instructions and Filtering'!$B$8:$D$13,3,FALSE)='Data validation'!$A$3,0,1))</f>
        <v>6</v>
      </c>
    </row>
    <row r="49" spans="18:18" x14ac:dyDescent="0.2">
      <c r="R49" s="27" cm="1">
        <f t="array" ref="R49">SUM(IF($H49:$M49='Data validation'!$A$3,0,1)*IF(VLOOKUP($H$1:$M$1,'Instructions and Filtering'!$B$8:$D$13,3,FALSE)='Data validation'!$A$3,0,1))</f>
        <v>6</v>
      </c>
    </row>
    <row r="50" spans="18:18" x14ac:dyDescent="0.2">
      <c r="R50" s="27" cm="1">
        <f t="array" ref="R50">SUM(IF($H50:$M50='Data validation'!$A$3,0,1)*IF(VLOOKUP($H$1:$M$1,'Instructions and Filtering'!$B$8:$D$13,3,FALSE)='Data validation'!$A$3,0,1))</f>
        <v>6</v>
      </c>
    </row>
    <row r="51" spans="18:18" x14ac:dyDescent="0.2">
      <c r="R51" s="27" cm="1">
        <f t="array" ref="R51">SUM(IF($H51:$M51='Data validation'!$A$3,0,1)*IF(VLOOKUP($H$1:$M$1,'Instructions and Filtering'!$B$8:$D$13,3,FALSE)='Data validation'!$A$3,0,1))</f>
        <v>6</v>
      </c>
    </row>
    <row r="52" spans="18:18" x14ac:dyDescent="0.2">
      <c r="R52" s="27" cm="1">
        <f t="array" ref="R52">SUM(IF($H52:$M52='Data validation'!$A$3,0,1)*IF(VLOOKUP($H$1:$M$1,'Instructions and Filtering'!$B$8:$D$13,3,FALSE)='Data validation'!$A$3,0,1))</f>
        <v>6</v>
      </c>
    </row>
    <row r="53" spans="18:18" x14ac:dyDescent="0.2">
      <c r="R53" s="27" cm="1">
        <f t="array" ref="R53">SUM(IF($H53:$M53='Data validation'!$A$3,0,1)*IF(VLOOKUP($H$1:$M$1,'Instructions and Filtering'!$B$8:$D$13,3,FALSE)='Data validation'!$A$3,0,1))</f>
        <v>6</v>
      </c>
    </row>
    <row r="54" spans="18:18" x14ac:dyDescent="0.2">
      <c r="R54" s="27" cm="1">
        <f t="array" ref="R54">SUM(IF($H54:$M54='Data validation'!$A$3,0,1)*IF(VLOOKUP($H$1:$M$1,'Instructions and Filtering'!$B$8:$D$13,3,FALSE)='Data validation'!$A$3,0,1))</f>
        <v>6</v>
      </c>
    </row>
    <row r="55" spans="18:18" x14ac:dyDescent="0.2">
      <c r="R55" s="27" cm="1">
        <f t="array" ref="R55">SUM(IF($H55:$M55='Data validation'!$A$3,0,1)*IF(VLOOKUP($H$1:$M$1,'Instructions and Filtering'!$B$8:$D$13,3,FALSE)='Data validation'!$A$3,0,1))</f>
        <v>6</v>
      </c>
    </row>
    <row r="56" spans="18:18" x14ac:dyDescent="0.2">
      <c r="R56" s="27" cm="1">
        <f t="array" ref="R56">SUM(IF($H56:$M56='Data validation'!$A$3,0,1)*IF(VLOOKUP($H$1:$M$1,'Instructions and Filtering'!$B$8:$D$13,3,FALSE)='Data validation'!$A$3,0,1))</f>
        <v>6</v>
      </c>
    </row>
    <row r="57" spans="18:18" x14ac:dyDescent="0.2">
      <c r="R57" s="27" cm="1">
        <f t="array" ref="R57">SUM(IF($H57:$M57='Data validation'!$A$3,0,1)*IF(VLOOKUP($H$1:$M$1,'Instructions and Filtering'!$B$8:$D$13,3,FALSE)='Data validation'!$A$3,0,1))</f>
        <v>6</v>
      </c>
    </row>
    <row r="58" spans="18:18" x14ac:dyDescent="0.2">
      <c r="R58" s="27" cm="1">
        <f t="array" ref="R58">SUM(IF($H58:$M58='Data validation'!$A$3,0,1)*IF(VLOOKUP($H$1:$M$1,'Instructions and Filtering'!$B$8:$D$13,3,FALSE)='Data validation'!$A$3,0,1))</f>
        <v>6</v>
      </c>
    </row>
    <row r="59" spans="18:18" x14ac:dyDescent="0.2">
      <c r="R59" s="27" cm="1">
        <f t="array" ref="R59">SUM(IF($H59:$M59='Data validation'!$A$3,0,1)*IF(VLOOKUP($H$1:$M$1,'Instructions and Filtering'!$B$8:$D$13,3,FALSE)='Data validation'!$A$3,0,1))</f>
        <v>6</v>
      </c>
    </row>
    <row r="60" spans="18:18" x14ac:dyDescent="0.2">
      <c r="R60" s="27" cm="1">
        <f t="array" ref="R60">SUM(IF($H60:$M60='Data validation'!$A$3,0,1)*IF(VLOOKUP($H$1:$M$1,'Instructions and Filtering'!$B$8:$D$13,3,FALSE)='Data validation'!$A$3,0,1))</f>
        <v>6</v>
      </c>
    </row>
    <row r="61" spans="18:18" x14ac:dyDescent="0.2">
      <c r="R61" s="27" cm="1">
        <f t="array" ref="R61">SUM(IF($H61:$M61='Data validation'!$A$3,0,1)*IF(VLOOKUP($H$1:$M$1,'Instructions and Filtering'!$B$8:$D$13,3,FALSE)='Data validation'!$A$3,0,1))</f>
        <v>6</v>
      </c>
    </row>
    <row r="62" spans="18:18" x14ac:dyDescent="0.2">
      <c r="R62" s="27" cm="1">
        <f t="array" ref="R62">SUM(IF($H62:$M62='Data validation'!$A$3,0,1)*IF(VLOOKUP($H$1:$M$1,'Instructions and Filtering'!$B$8:$D$13,3,FALSE)='Data validation'!$A$3,0,1))</f>
        <v>6</v>
      </c>
    </row>
    <row r="63" spans="18:18" x14ac:dyDescent="0.2">
      <c r="R63" s="27" cm="1">
        <f t="array" ref="R63">SUM(IF($H63:$M63='Data validation'!$A$3,0,1)*IF(VLOOKUP($H$1:$M$1,'Instructions and Filtering'!$B$8:$D$13,3,FALSE)='Data validation'!$A$3,0,1))</f>
        <v>6</v>
      </c>
    </row>
    <row r="64" spans="18:18" x14ac:dyDescent="0.2">
      <c r="R64" s="27" cm="1">
        <f t="array" ref="R64">SUM(IF($H64:$M64='Data validation'!$A$3,0,1)*IF(VLOOKUP($H$1:$M$1,'Instructions and Filtering'!$B$8:$D$13,3,FALSE)='Data validation'!$A$3,0,1))</f>
        <v>6</v>
      </c>
    </row>
    <row r="65" spans="18:18" x14ac:dyDescent="0.2">
      <c r="R65" s="27" cm="1">
        <f t="array" ref="R65">SUM(IF($H65:$M65='Data validation'!$A$3,0,1)*IF(VLOOKUP($H$1:$M$1,'Instructions and Filtering'!$B$8:$D$13,3,FALSE)='Data validation'!$A$3,0,1))</f>
        <v>6</v>
      </c>
    </row>
    <row r="66" spans="18:18" x14ac:dyDescent="0.2">
      <c r="R66" s="27" cm="1">
        <f t="array" ref="R66">SUM(IF($H66:$M66='Data validation'!$A$3,0,1)*IF(VLOOKUP($H$1:$M$1,'Instructions and Filtering'!$B$8:$D$13,3,FALSE)='Data validation'!$A$3,0,1))</f>
        <v>6</v>
      </c>
    </row>
    <row r="67" spans="18:18" x14ac:dyDescent="0.2">
      <c r="R67" s="27" cm="1">
        <f t="array" ref="R67">SUM(IF($H67:$M67='Data validation'!$A$3,0,1)*IF(VLOOKUP($H$1:$M$1,'Instructions and Filtering'!$B$8:$D$13,3,FALSE)='Data validation'!$A$3,0,1))</f>
        <v>6</v>
      </c>
    </row>
    <row r="68" spans="18:18" x14ac:dyDescent="0.2">
      <c r="R68" s="27" cm="1">
        <f t="array" ref="R68">SUM(IF($H68:$M68='Data validation'!$A$3,0,1)*IF(VLOOKUP($H$1:$M$1,'Instructions and Filtering'!$B$8:$D$13,3,FALSE)='Data validation'!$A$3,0,1))</f>
        <v>6</v>
      </c>
    </row>
    <row r="69" spans="18:18" x14ac:dyDescent="0.2">
      <c r="R69" s="27" cm="1">
        <f t="array" ref="R69">SUM(IF($H69:$M69='Data validation'!$A$3,0,1)*IF(VLOOKUP($H$1:$M$1,'Instructions and Filtering'!$B$8:$D$13,3,FALSE)='Data validation'!$A$3,0,1))</f>
        <v>6</v>
      </c>
    </row>
    <row r="70" spans="18:18" x14ac:dyDescent="0.2">
      <c r="R70" s="27" cm="1">
        <f t="array" ref="R70">SUM(IF($H70:$M70='Data validation'!$A$3,0,1)*IF(VLOOKUP($H$1:$M$1,'Instructions and Filtering'!$B$8:$D$13,3,FALSE)='Data validation'!$A$3,0,1))</f>
        <v>6</v>
      </c>
    </row>
    <row r="71" spans="18:18" x14ac:dyDescent="0.2">
      <c r="R71" s="27" cm="1">
        <f t="array" ref="R71">SUM(IF($H71:$M71='Data validation'!$A$3,0,1)*IF(VLOOKUP($H$1:$M$1,'Instructions and Filtering'!$B$8:$D$13,3,FALSE)='Data validation'!$A$3,0,1))</f>
        <v>6</v>
      </c>
    </row>
    <row r="72" spans="18:18" x14ac:dyDescent="0.2">
      <c r="R72" s="27" cm="1">
        <f t="array" ref="R72">SUM(IF($H72:$M72='Data validation'!$A$3,0,1)*IF(VLOOKUP($H$1:$M$1,'Instructions and Filtering'!$B$8:$D$13,3,FALSE)='Data validation'!$A$3,0,1))</f>
        <v>6</v>
      </c>
    </row>
    <row r="73" spans="18:18" x14ac:dyDescent="0.2">
      <c r="R73" s="27" cm="1">
        <f t="array" ref="R73">SUM(IF($H73:$M73='Data validation'!$A$3,0,1)*IF(VLOOKUP($H$1:$M$1,'Instructions and Filtering'!$B$8:$D$13,3,FALSE)='Data validation'!$A$3,0,1))</f>
        <v>6</v>
      </c>
    </row>
    <row r="74" spans="18:18" x14ac:dyDescent="0.2">
      <c r="R74" s="27" cm="1">
        <f t="array" ref="R74">SUM(IF($H74:$M74='Data validation'!$A$3,0,1)*IF(VLOOKUP($H$1:$M$1,'Instructions and Filtering'!$B$8:$D$13,3,FALSE)='Data validation'!$A$3,0,1))</f>
        <v>6</v>
      </c>
    </row>
    <row r="75" spans="18:18" x14ac:dyDescent="0.2">
      <c r="R75" s="27" cm="1">
        <f t="array" ref="R75">SUM(IF($H75:$M75='Data validation'!$A$3,0,1)*IF(VLOOKUP($H$1:$M$1,'Instructions and Filtering'!$B$8:$D$13,3,FALSE)='Data validation'!$A$3,0,1))</f>
        <v>6</v>
      </c>
    </row>
    <row r="76" spans="18:18" x14ac:dyDescent="0.2">
      <c r="R76" s="27" cm="1">
        <f t="array" ref="R76">SUM(IF($H76:$M76='Data validation'!$A$3,0,1)*IF(VLOOKUP($H$1:$M$1,'Instructions and Filtering'!$B$8:$D$13,3,FALSE)='Data validation'!$A$3,0,1))</f>
        <v>6</v>
      </c>
    </row>
    <row r="77" spans="18:18" x14ac:dyDescent="0.2">
      <c r="R77" s="27" cm="1">
        <f t="array" ref="R77">SUM(IF($H77:$M77='Data validation'!$A$3,0,1)*IF(VLOOKUP($H$1:$M$1,'Instructions and Filtering'!$B$8:$D$13,3,FALSE)='Data validation'!$A$3,0,1))</f>
        <v>6</v>
      </c>
    </row>
    <row r="78" spans="18:18" x14ac:dyDescent="0.2">
      <c r="R78" s="27" cm="1">
        <f t="array" ref="R78">SUM(IF($H78:$M78='Data validation'!$A$3,0,1)*IF(VLOOKUP($H$1:$M$1,'Instructions and Filtering'!$B$8:$D$13,3,FALSE)='Data validation'!$A$3,0,1))</f>
        <v>6</v>
      </c>
    </row>
    <row r="79" spans="18:18" x14ac:dyDescent="0.2">
      <c r="R79" s="27" cm="1">
        <f t="array" ref="R79">SUM(IF($H79:$M79='Data validation'!$A$3,0,1)*IF(VLOOKUP($H$1:$M$1,'Instructions and Filtering'!$B$8:$D$13,3,FALSE)='Data validation'!$A$3,0,1))</f>
        <v>6</v>
      </c>
    </row>
    <row r="80" spans="18:18" x14ac:dyDescent="0.2">
      <c r="R80" s="27" cm="1">
        <f t="array" ref="R80">SUM(IF($H80:$M80='Data validation'!$A$3,0,1)*IF(VLOOKUP($H$1:$M$1,'Instructions and Filtering'!$B$8:$D$13,3,FALSE)='Data validation'!$A$3,0,1))</f>
        <v>6</v>
      </c>
    </row>
    <row r="81" spans="18:18" x14ac:dyDescent="0.2">
      <c r="R81" s="27" cm="1">
        <f t="array" ref="R81">SUM(IF($H81:$M81='Data validation'!$A$3,0,1)*IF(VLOOKUP($H$1:$M$1,'Instructions and Filtering'!$B$8:$D$13,3,FALSE)='Data validation'!$A$3,0,1))</f>
        <v>6</v>
      </c>
    </row>
    <row r="82" spans="18:18" x14ac:dyDescent="0.2">
      <c r="R82" s="27" cm="1">
        <f t="array" ref="R82">SUM(IF($H82:$M82='Data validation'!$A$3,0,1)*IF(VLOOKUP($H$1:$M$1,'Instructions and Filtering'!$B$8:$D$13,3,FALSE)='Data validation'!$A$3,0,1))</f>
        <v>6</v>
      </c>
    </row>
    <row r="83" spans="18:18" x14ac:dyDescent="0.2">
      <c r="R83" s="27" cm="1">
        <f t="array" ref="R83">SUM(IF($H83:$M83='Data validation'!$A$3,0,1)*IF(VLOOKUP($H$1:$M$1,'Instructions and Filtering'!$B$8:$D$13,3,FALSE)='Data validation'!$A$3,0,1))</f>
        <v>6</v>
      </c>
    </row>
    <row r="84" spans="18:18" x14ac:dyDescent="0.2">
      <c r="R84" s="27" cm="1">
        <f t="array" ref="R84">SUM(IF($H84:$M84='Data validation'!$A$3,0,1)*IF(VLOOKUP($H$1:$M$1,'Instructions and Filtering'!$B$8:$D$13,3,FALSE)='Data validation'!$A$3,0,1))</f>
        <v>6</v>
      </c>
    </row>
    <row r="85" spans="18:18" x14ac:dyDescent="0.2">
      <c r="R85" s="27" cm="1">
        <f t="array" ref="R85">SUM(IF($H85:$M85='Data validation'!$A$3,0,1)*IF(VLOOKUP($H$1:$M$1,'Instructions and Filtering'!$B$8:$D$13,3,FALSE)='Data validation'!$A$3,0,1))</f>
        <v>6</v>
      </c>
    </row>
    <row r="86" spans="18:18" x14ac:dyDescent="0.2">
      <c r="R86" s="27" cm="1">
        <f t="array" ref="R86">SUM(IF($H86:$M86='Data validation'!$A$3,0,1)*IF(VLOOKUP($H$1:$M$1,'Instructions and Filtering'!$B$8:$D$13,3,FALSE)='Data validation'!$A$3,0,1))</f>
        <v>6</v>
      </c>
    </row>
    <row r="87" spans="18:18" x14ac:dyDescent="0.2">
      <c r="R87" s="27" cm="1">
        <f t="array" ref="R87">SUM(IF($H87:$M87='Data validation'!$A$3,0,1)*IF(VLOOKUP($H$1:$M$1,'Instructions and Filtering'!$B$8:$D$13,3,FALSE)='Data validation'!$A$3,0,1))</f>
        <v>6</v>
      </c>
    </row>
    <row r="88" spans="18:18" x14ac:dyDescent="0.2">
      <c r="R88" s="27" cm="1">
        <f t="array" ref="R88">SUM(IF($H88:$M88='Data validation'!$A$3,0,1)*IF(VLOOKUP($H$1:$M$1,'Instructions and Filtering'!$B$8:$D$13,3,FALSE)='Data validation'!$A$3,0,1))</f>
        <v>6</v>
      </c>
    </row>
    <row r="89" spans="18:18" x14ac:dyDescent="0.2">
      <c r="R89" s="27" cm="1">
        <f t="array" ref="R89">SUM(IF($H89:$M89='Data validation'!$A$3,0,1)*IF(VLOOKUP($H$1:$M$1,'Instructions and Filtering'!$B$8:$D$13,3,FALSE)='Data validation'!$A$3,0,1))</f>
        <v>6</v>
      </c>
    </row>
    <row r="90" spans="18:18" x14ac:dyDescent="0.2">
      <c r="R90" s="27" cm="1">
        <f t="array" ref="R90">SUM(IF($H90:$M90='Data validation'!$A$3,0,1)*IF(VLOOKUP($H$1:$M$1,'Instructions and Filtering'!$B$8:$D$13,3,FALSE)='Data validation'!$A$3,0,1))</f>
        <v>6</v>
      </c>
    </row>
  </sheetData>
  <sheetProtection algorithmName="SHA-512" hashValue="fDPo2Txi7JKy4VDGnj7BkX1u+S7BXw20yuNX6VP367I1q7j3LoCfhZhZJWalvWUgICsol+JSyaqfFhc2r+gwaQ==" saltValue="o+HSq2QNVldpxAni+n+lPw==" spinCount="100000" sheet="1" objects="1" scenarios="1" autoFilter="0"/>
  <autoFilter ref="G1:N40" xr:uid="{5BA37A89-672C-44DC-AE21-802AA0670323}"/>
  <conditionalFormatting sqref="A2:P90">
    <cfRule type="expression" dxfId="44" priority="1" stopIfTrue="1">
      <formula>$R2=0</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7" id="{3CEDD52C-2899-4DF2-BE6D-55A62D288C5B}">
            <xm:f>$G2='Data validation'!$A$10</xm:f>
            <x14:dxf>
              <font>
                <color theme="4"/>
              </font>
              <fill>
                <patternFill>
                  <bgColor theme="3" tint="0.89996032593768116"/>
                </patternFill>
              </fill>
            </x14:dxf>
          </x14:cfRule>
          <xm:sqref>A2:G90</xm:sqref>
        </x14:conditionalFormatting>
        <x14:conditionalFormatting xmlns:xm="http://schemas.microsoft.com/office/excel/2006/main">
          <x14:cfRule type="expression" priority="2" stopIfTrue="1" id="{25C3A082-80BB-4E78-9BFE-A2B2BA7EAAAA}">
            <xm:f>VLOOKUP($G2,'Instructions and Filtering'!$C$16:$D$17,2,FALSE)='Data validation'!$A$3</xm:f>
            <x14:dxf>
              <font>
                <strike/>
                <color theme="2" tint="-0.499984740745262"/>
              </font>
              <fill>
                <patternFill>
                  <bgColor theme="2" tint="-0.24994659260841701"/>
                </patternFill>
              </fill>
            </x14:dxf>
          </x14:cfRule>
          <xm:sqref>A2:P90</xm:sqref>
        </x14:conditionalFormatting>
        <x14:conditionalFormatting xmlns:xm="http://schemas.microsoft.com/office/excel/2006/main">
          <x14:cfRule type="cellIs" priority="3" operator="equal" id="{768E51CE-349F-46BF-A6FC-4DA4956C1AF2}">
            <xm:f>'Data validation'!$A$2</xm:f>
            <x14:dxf>
              <font>
                <color theme="9" tint="-0.499984740745262"/>
              </font>
              <fill>
                <patternFill>
                  <bgColor theme="9" tint="0.59996337778862885"/>
                </patternFill>
              </fill>
            </x14:dxf>
          </x14:cfRule>
          <x14:cfRule type="cellIs" priority="4" operator="equal" id="{08BD1B7C-3893-4366-B1E4-BC07DCFBD719}">
            <xm:f>'Data validation'!$A$3</xm:f>
            <x14:dxf>
              <font>
                <color rgb="FFFF0000"/>
              </font>
              <fill>
                <patternFill>
                  <bgColor theme="5" tint="0.79998168889431442"/>
                </patternFill>
              </fill>
            </x14:dxf>
          </x14:cfRule>
          <x14:cfRule type="cellIs" priority="5" operator="equal" id="{5F604BDF-E7B9-4F8B-BBB2-A66DADB43566}">
            <xm:f>'Data validation'!$A$4</xm:f>
            <x14:dxf>
              <font>
                <color theme="9" tint="-0.499984740745262"/>
              </font>
              <fill>
                <patternFill patternType="darkUp">
                  <fgColor theme="9" tint="0.59996337778862885"/>
                </patternFill>
              </fill>
            </x14:dxf>
          </x14:cfRule>
          <x14:cfRule type="cellIs" priority="6" operator="equal" id="{9C473197-3EF4-40F5-82A0-ED319BE185C0}">
            <xm:f>'Data validation'!$A$5</xm:f>
            <x14:dxf>
              <font>
                <color theme="4"/>
              </font>
              <fill>
                <patternFill patternType="darkUp">
                  <fgColor theme="7" tint="0.79998168889431442"/>
                </patternFill>
              </fill>
            </x14:dxf>
          </x14:cfRule>
          <xm:sqref>H2:M90</xm:sqref>
        </x14:conditionalFormatting>
        <x14:conditionalFormatting xmlns:xm="http://schemas.microsoft.com/office/excel/2006/main">
          <x14:cfRule type="cellIs" priority="8" operator="equal" id="{785A4D44-043D-4919-9EDE-2372E06153C4}">
            <xm:f>'Data validation'!$A$14</xm:f>
            <x14:dxf>
              <font>
                <b/>
                <i val="0"/>
                <color rgb="FFFF0000"/>
              </font>
              <fill>
                <patternFill patternType="none">
                  <bgColor auto="1"/>
                </patternFill>
              </fill>
            </x14:dxf>
          </x14:cfRule>
          <x14:cfRule type="cellIs" priority="9" operator="equal" id="{A7A3BE37-F28A-4F47-856A-FC707E841E21}">
            <xm:f>'Data validation'!$A$15</xm:f>
            <x14:dxf>
              <font>
                <b/>
                <i val="0"/>
                <color theme="5"/>
              </font>
              <fill>
                <patternFill patternType="none">
                  <bgColor auto="1"/>
                </patternFill>
              </fill>
            </x14:dxf>
          </x14:cfRule>
          <x14:cfRule type="cellIs" priority="10" operator="equal" id="{BA2C9CD1-1CA9-4AE2-85F0-0E9E0850EDFF}">
            <xm:f>'Data validation'!$A$16</xm:f>
            <x14:dxf>
              <font>
                <b val="0"/>
                <i val="0"/>
                <color theme="5"/>
              </font>
            </x14:dxf>
          </x14:cfRule>
          <xm:sqref>N1:N1048576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6BB7A530-5165-4A01-9321-99BFA0E1CFBA}">
          <x14:formula1>
            <xm:f>'Data validation'!$A$2:$A$5</xm:f>
          </x14:formula1>
          <xm:sqref>H2:M54</xm:sqref>
        </x14:dataValidation>
        <x14:dataValidation type="list" allowBlank="1" showInputMessage="1" showErrorMessage="1" xr:uid="{4F5FFF35-10DC-4B6F-8EAB-F3F65696D756}">
          <x14:formula1>
            <xm:f>'Data validation'!$A$9:$A$10</xm:f>
          </x14:formula1>
          <xm:sqref>G2:G54</xm:sqref>
        </x14:dataValidation>
        <x14:dataValidation type="list" allowBlank="1" showInputMessage="1" showErrorMessage="1" xr:uid="{C7D517BC-04FF-4AF3-8575-B8CCC87A1148}">
          <x14:formula1>
            <xm:f>'Data validation'!$A$14:$A$17</xm:f>
          </x14:formula1>
          <xm:sqref>N2:N54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FAF7E-A958-48FE-B651-B22928EDEB20}">
  <sheetPr>
    <tabColor theme="2"/>
  </sheetPr>
  <dimension ref="A1:BE100"/>
  <sheetViews>
    <sheetView showGridLines="0" zoomScale="110" zoomScaleNormal="110" workbookViewId="0">
      <pane ySplit="1" topLeftCell="A2" activePane="bottomLeft" state="frozen"/>
      <selection activeCell="B2" sqref="B2:G2"/>
      <selection pane="bottomLeft" activeCell="I12" sqref="I12"/>
    </sheetView>
  </sheetViews>
  <sheetFormatPr baseColWidth="10" defaultColWidth="9" defaultRowHeight="14" x14ac:dyDescent="0.2"/>
  <cols>
    <col min="1" max="1" width="10.33203125" style="28" customWidth="1"/>
    <col min="2" max="2" width="18.83203125" style="20" customWidth="1"/>
    <col min="3" max="3" width="10" style="20" customWidth="1"/>
    <col min="4" max="4" width="40.33203125" style="20" customWidth="1"/>
    <col min="5" max="5" width="12.33203125" style="20" customWidth="1"/>
    <col min="6" max="6" width="69.1640625" style="20" customWidth="1"/>
    <col min="7" max="7" width="11.83203125" style="29" customWidth="1"/>
    <col min="8" max="8" width="11.6640625" style="20" customWidth="1"/>
    <col min="9" max="9" width="11.83203125" style="20" customWidth="1"/>
    <col min="10" max="13" width="12.6640625" style="20" customWidth="1"/>
    <col min="14" max="14" width="11" style="20" customWidth="1"/>
    <col min="15" max="15" width="14.1640625" style="20" customWidth="1"/>
    <col min="16" max="16" width="39.1640625" style="20" customWidth="1"/>
    <col min="17" max="17" width="9" style="26"/>
    <col min="18" max="18" width="9" style="26" hidden="1" customWidth="1"/>
    <col min="19" max="19" width="9" style="26"/>
    <col min="20" max="25" width="9" style="20"/>
    <col min="26" max="57" width="9" style="8"/>
    <col min="58" max="16384" width="9" style="20"/>
  </cols>
  <sheetData>
    <row r="1" spans="1:18" ht="45" x14ac:dyDescent="0.2">
      <c r="A1" s="16" t="s">
        <v>27</v>
      </c>
      <c r="B1" s="16" t="s">
        <v>28</v>
      </c>
      <c r="C1" s="16" t="s">
        <v>29</v>
      </c>
      <c r="D1" s="16" t="s">
        <v>732</v>
      </c>
      <c r="E1" s="16" t="s">
        <v>31</v>
      </c>
      <c r="F1" s="16" t="s">
        <v>139</v>
      </c>
      <c r="G1" s="17" t="s">
        <v>33</v>
      </c>
      <c r="H1" s="16" t="s">
        <v>34</v>
      </c>
      <c r="I1" s="16" t="s">
        <v>35</v>
      </c>
      <c r="J1" s="16" t="s">
        <v>36</v>
      </c>
      <c r="K1" s="16" t="s">
        <v>37</v>
      </c>
      <c r="L1" s="16" t="s">
        <v>38</v>
      </c>
      <c r="M1" s="19" t="s">
        <v>39</v>
      </c>
      <c r="N1" s="16" t="s">
        <v>40</v>
      </c>
      <c r="O1" s="16" t="s">
        <v>41</v>
      </c>
      <c r="P1" s="18" t="s">
        <v>42</v>
      </c>
      <c r="Q1" s="20"/>
      <c r="R1" s="20"/>
    </row>
    <row r="2" spans="1:18" s="26" customFormat="1" ht="30" x14ac:dyDescent="0.2">
      <c r="A2" s="21" t="s">
        <v>439</v>
      </c>
      <c r="B2" s="21" t="s">
        <v>733</v>
      </c>
      <c r="C2" s="21" t="s">
        <v>734</v>
      </c>
      <c r="D2" s="22" t="s">
        <v>735</v>
      </c>
      <c r="E2" s="21" t="s">
        <v>736</v>
      </c>
      <c r="F2" s="23" t="s">
        <v>737</v>
      </c>
      <c r="G2" s="13" t="s">
        <v>49</v>
      </c>
      <c r="H2" s="6" t="s">
        <v>6</v>
      </c>
      <c r="I2" s="6" t="s">
        <v>6</v>
      </c>
      <c r="J2" s="6" t="s">
        <v>6</v>
      </c>
      <c r="K2" s="6" t="s">
        <v>6</v>
      </c>
      <c r="L2" s="6" t="s">
        <v>6</v>
      </c>
      <c r="M2" s="6" t="s">
        <v>6</v>
      </c>
      <c r="N2" s="21" t="s">
        <v>54</v>
      </c>
      <c r="O2" s="24" t="s">
        <v>165</v>
      </c>
      <c r="P2" s="7"/>
      <c r="R2" s="27" cm="1">
        <f t="array" ref="R2">SUM(IF($H2:$M2='Data validation'!$A$3,0,1)*IF(VLOOKUP($H$1:$M$1,'Instructions and Filtering'!$B$8:$D$13,3,FALSE)='Data validation'!$A$3,0,1))</f>
        <v>6</v>
      </c>
    </row>
    <row r="3" spans="1:18" s="26" customFormat="1" ht="45" x14ac:dyDescent="0.2">
      <c r="A3" s="21" t="s">
        <v>439</v>
      </c>
      <c r="B3" s="21" t="s">
        <v>733</v>
      </c>
      <c r="C3" s="21" t="s">
        <v>734</v>
      </c>
      <c r="D3" s="22" t="s">
        <v>735</v>
      </c>
      <c r="E3" s="21" t="s">
        <v>738</v>
      </c>
      <c r="F3" s="23" t="s">
        <v>739</v>
      </c>
      <c r="G3" s="13" t="s">
        <v>49</v>
      </c>
      <c r="H3" s="6" t="s">
        <v>6</v>
      </c>
      <c r="I3" s="6" t="s">
        <v>6</v>
      </c>
      <c r="J3" s="6" t="s">
        <v>6</v>
      </c>
      <c r="K3" s="6" t="s">
        <v>3</v>
      </c>
      <c r="L3" s="6" t="s">
        <v>3</v>
      </c>
      <c r="M3" s="6" t="s">
        <v>3</v>
      </c>
      <c r="N3" s="21" t="s">
        <v>69</v>
      </c>
      <c r="O3" s="24"/>
      <c r="P3" s="7"/>
      <c r="R3" s="27" cm="1">
        <f t="array" ref="R3">SUM(IF($H3:$M3='Data validation'!$A$3,0,1)*IF(VLOOKUP($H$1:$M$1,'Instructions and Filtering'!$B$8:$D$13,3,FALSE)='Data validation'!$A$3,0,1))</f>
        <v>3</v>
      </c>
    </row>
    <row r="4" spans="1:18" s="26" customFormat="1" ht="45" x14ac:dyDescent="0.2">
      <c r="A4" s="21" t="s">
        <v>453</v>
      </c>
      <c r="B4" s="21" t="s">
        <v>740</v>
      </c>
      <c r="C4" s="21" t="s">
        <v>741</v>
      </c>
      <c r="D4" s="25" t="s">
        <v>742</v>
      </c>
      <c r="E4" s="21" t="s">
        <v>743</v>
      </c>
      <c r="F4" s="23" t="s">
        <v>744</v>
      </c>
      <c r="G4" s="13" t="s">
        <v>49</v>
      </c>
      <c r="H4" s="6" t="s">
        <v>6</v>
      </c>
      <c r="I4" s="6" t="s">
        <v>6</v>
      </c>
      <c r="J4" s="6" t="s">
        <v>6</v>
      </c>
      <c r="K4" s="6" t="s">
        <v>3</v>
      </c>
      <c r="L4" s="6" t="s">
        <v>3</v>
      </c>
      <c r="M4" s="6" t="s">
        <v>3</v>
      </c>
      <c r="N4" s="21" t="s">
        <v>54</v>
      </c>
      <c r="O4" s="24" t="s">
        <v>165</v>
      </c>
      <c r="P4" s="7"/>
      <c r="R4" s="27" cm="1">
        <f t="array" ref="R4">SUM(IF($H4:$M4='Data validation'!$A$3,0,1)*IF(VLOOKUP($H$1:$M$1,'Instructions and Filtering'!$B$8:$D$13,3,FALSE)='Data validation'!$A$3,0,1))</f>
        <v>3</v>
      </c>
    </row>
    <row r="5" spans="1:18" s="26" customFormat="1" ht="135" x14ac:dyDescent="0.2">
      <c r="A5" s="21" t="s">
        <v>453</v>
      </c>
      <c r="B5" s="21" t="s">
        <v>740</v>
      </c>
      <c r="C5" s="21" t="s">
        <v>741</v>
      </c>
      <c r="D5" s="25" t="s">
        <v>742</v>
      </c>
      <c r="E5" s="21" t="s">
        <v>745</v>
      </c>
      <c r="F5" s="23" t="s">
        <v>746</v>
      </c>
      <c r="G5" s="13" t="s">
        <v>49</v>
      </c>
      <c r="H5" s="6" t="s">
        <v>6</v>
      </c>
      <c r="I5" s="6" t="s">
        <v>6</v>
      </c>
      <c r="J5" s="6" t="s">
        <v>6</v>
      </c>
      <c r="K5" s="6" t="s">
        <v>3</v>
      </c>
      <c r="L5" s="6" t="s">
        <v>3</v>
      </c>
      <c r="M5" s="6" t="s">
        <v>3</v>
      </c>
      <c r="N5" s="21" t="s">
        <v>69</v>
      </c>
      <c r="O5" s="24"/>
      <c r="P5" s="7"/>
      <c r="R5" s="27" cm="1">
        <f t="array" ref="R5">SUM(IF($H5:$M5='Data validation'!$A$3,0,1)*IF(VLOOKUP($H$1:$M$1,'Instructions and Filtering'!$B$8:$D$13,3,FALSE)='Data validation'!$A$3,0,1))</f>
        <v>3</v>
      </c>
    </row>
    <row r="6" spans="1:18" ht="45" x14ac:dyDescent="0.2">
      <c r="A6" s="21" t="s">
        <v>453</v>
      </c>
      <c r="B6" s="21" t="s">
        <v>740</v>
      </c>
      <c r="C6" s="21" t="s">
        <v>741</v>
      </c>
      <c r="D6" s="25" t="s">
        <v>742</v>
      </c>
      <c r="E6" s="21" t="s">
        <v>747</v>
      </c>
      <c r="F6" s="23" t="s">
        <v>748</v>
      </c>
      <c r="G6" s="13" t="s">
        <v>49</v>
      </c>
      <c r="H6" s="6" t="s">
        <v>6</v>
      </c>
      <c r="I6" s="6" t="s">
        <v>6</v>
      </c>
      <c r="J6" s="6" t="s">
        <v>6</v>
      </c>
      <c r="K6" s="6" t="s">
        <v>3</v>
      </c>
      <c r="L6" s="6" t="s">
        <v>3</v>
      </c>
      <c r="M6" s="6" t="s">
        <v>3</v>
      </c>
      <c r="N6" s="21" t="s">
        <v>69</v>
      </c>
      <c r="O6" s="24"/>
      <c r="P6" s="7"/>
      <c r="R6" s="27" cm="1">
        <f t="array" ref="R6">SUM(IF($H6:$M6='Data validation'!$A$3,0,1)*IF(VLOOKUP($H$1:$M$1,'Instructions and Filtering'!$B$8:$D$13,3,FALSE)='Data validation'!$A$3,0,1))</f>
        <v>3</v>
      </c>
    </row>
    <row r="7" spans="1:18" ht="45" x14ac:dyDescent="0.2">
      <c r="A7" s="21" t="s">
        <v>453</v>
      </c>
      <c r="B7" s="21" t="s">
        <v>740</v>
      </c>
      <c r="C7" s="21" t="s">
        <v>741</v>
      </c>
      <c r="D7" s="25" t="s">
        <v>742</v>
      </c>
      <c r="E7" s="21" t="s">
        <v>749</v>
      </c>
      <c r="F7" s="23" t="s">
        <v>750</v>
      </c>
      <c r="G7" s="13" t="s">
        <v>14</v>
      </c>
      <c r="H7" s="6" t="s">
        <v>6</v>
      </c>
      <c r="I7" s="6" t="s">
        <v>6</v>
      </c>
      <c r="J7" s="6" t="s">
        <v>6</v>
      </c>
      <c r="K7" s="6" t="s">
        <v>3</v>
      </c>
      <c r="L7" s="6" t="s">
        <v>3</v>
      </c>
      <c r="M7" s="6" t="s">
        <v>3</v>
      </c>
      <c r="N7" s="21" t="s">
        <v>69</v>
      </c>
      <c r="O7" s="24"/>
      <c r="P7" s="7"/>
      <c r="R7" s="27" cm="1">
        <f t="array" ref="R7">SUM(IF($H7:$M7='Data validation'!$A$3,0,1)*IF(VLOOKUP($H$1:$M$1,'Instructions and Filtering'!$B$8:$D$13,3,FALSE)='Data validation'!$A$3,0,1))</f>
        <v>3</v>
      </c>
    </row>
    <row r="8" spans="1:18" ht="30" x14ac:dyDescent="0.2">
      <c r="A8" s="21" t="s">
        <v>453</v>
      </c>
      <c r="B8" s="21" t="s">
        <v>740</v>
      </c>
      <c r="C8" s="21" t="s">
        <v>751</v>
      </c>
      <c r="D8" s="22" t="s">
        <v>752</v>
      </c>
      <c r="E8" s="21" t="s">
        <v>753</v>
      </c>
      <c r="F8" s="23" t="s">
        <v>754</v>
      </c>
      <c r="G8" s="13" t="s">
        <v>49</v>
      </c>
      <c r="H8" s="6" t="s">
        <v>6</v>
      </c>
      <c r="I8" s="6" t="s">
        <v>6</v>
      </c>
      <c r="J8" s="6" t="s">
        <v>6</v>
      </c>
      <c r="K8" s="6" t="s">
        <v>3</v>
      </c>
      <c r="L8" s="6" t="s">
        <v>3</v>
      </c>
      <c r="M8" s="6" t="s">
        <v>3</v>
      </c>
      <c r="N8" s="21" t="s">
        <v>54</v>
      </c>
      <c r="O8" s="24" t="s">
        <v>755</v>
      </c>
      <c r="P8" s="7"/>
      <c r="R8" s="27" cm="1">
        <f t="array" ref="R8">SUM(IF($H8:$M8='Data validation'!$A$3,0,1)*IF(VLOOKUP($H$1:$M$1,'Instructions and Filtering'!$B$8:$D$13,3,FALSE)='Data validation'!$A$3,0,1))</f>
        <v>3</v>
      </c>
    </row>
    <row r="9" spans="1:18" ht="30" x14ac:dyDescent="0.2">
      <c r="A9" s="21" t="s">
        <v>453</v>
      </c>
      <c r="B9" s="21" t="s">
        <v>740</v>
      </c>
      <c r="C9" s="21" t="s">
        <v>751</v>
      </c>
      <c r="D9" s="22" t="s">
        <v>752</v>
      </c>
      <c r="E9" s="21" t="s">
        <v>756</v>
      </c>
      <c r="F9" s="23" t="s">
        <v>757</v>
      </c>
      <c r="G9" s="13" t="s">
        <v>49</v>
      </c>
      <c r="H9" s="6" t="s">
        <v>117</v>
      </c>
      <c r="I9" s="6" t="s">
        <v>117</v>
      </c>
      <c r="J9" s="6" t="s">
        <v>117</v>
      </c>
      <c r="K9" s="6" t="s">
        <v>3</v>
      </c>
      <c r="L9" s="6" t="s">
        <v>3</v>
      </c>
      <c r="M9" s="6" t="s">
        <v>3</v>
      </c>
      <c r="N9" s="21" t="s">
        <v>69</v>
      </c>
      <c r="O9" s="24"/>
      <c r="P9" s="7" t="s">
        <v>758</v>
      </c>
      <c r="R9" s="27" cm="1">
        <f t="array" ref="R9">SUM(IF($H9:$M9='Data validation'!$A$3,0,1)*IF(VLOOKUP($H$1:$M$1,'Instructions and Filtering'!$B$8:$D$13,3,FALSE)='Data validation'!$A$3,0,1))</f>
        <v>3</v>
      </c>
    </row>
    <row r="10" spans="1:18" ht="30" x14ac:dyDescent="0.2">
      <c r="A10" s="21" t="s">
        <v>453</v>
      </c>
      <c r="B10" s="21" t="s">
        <v>740</v>
      </c>
      <c r="C10" s="21" t="s">
        <v>751</v>
      </c>
      <c r="D10" s="22" t="s">
        <v>752</v>
      </c>
      <c r="E10" s="21" t="s">
        <v>759</v>
      </c>
      <c r="F10" s="23" t="s">
        <v>760</v>
      </c>
      <c r="G10" s="13" t="s">
        <v>49</v>
      </c>
      <c r="H10" s="6" t="s">
        <v>6</v>
      </c>
      <c r="I10" s="6" t="s">
        <v>6</v>
      </c>
      <c r="J10" s="6" t="s">
        <v>6</v>
      </c>
      <c r="K10" s="6" t="s">
        <v>3</v>
      </c>
      <c r="L10" s="6" t="s">
        <v>3</v>
      </c>
      <c r="M10" s="6" t="s">
        <v>3</v>
      </c>
      <c r="N10" s="21" t="s">
        <v>69</v>
      </c>
      <c r="O10" s="24"/>
      <c r="P10" s="7"/>
      <c r="R10" s="27" cm="1">
        <f t="array" ref="R10">SUM(IF($H10:$M10='Data validation'!$A$3,0,1)*IF(VLOOKUP($H$1:$M$1,'Instructions and Filtering'!$B$8:$D$13,3,FALSE)='Data validation'!$A$3,0,1))</f>
        <v>3</v>
      </c>
    </row>
    <row r="11" spans="1:18" ht="60" x14ac:dyDescent="0.2">
      <c r="A11" s="21" t="s">
        <v>453</v>
      </c>
      <c r="B11" s="21" t="s">
        <v>740</v>
      </c>
      <c r="C11" s="21" t="s">
        <v>761</v>
      </c>
      <c r="D11" s="22" t="s">
        <v>762</v>
      </c>
      <c r="E11" s="21" t="s">
        <v>763</v>
      </c>
      <c r="F11" s="23" t="s">
        <v>764</v>
      </c>
      <c r="G11" s="13" t="s">
        <v>49</v>
      </c>
      <c r="H11" s="6" t="s">
        <v>6</v>
      </c>
      <c r="I11" s="6" t="s">
        <v>6</v>
      </c>
      <c r="J11" s="6" t="s">
        <v>6</v>
      </c>
      <c r="K11" s="6" t="s">
        <v>3</v>
      </c>
      <c r="L11" s="6" t="s">
        <v>3</v>
      </c>
      <c r="M11" s="6" t="s">
        <v>3</v>
      </c>
      <c r="N11" s="21" t="s">
        <v>69</v>
      </c>
      <c r="O11" s="24"/>
      <c r="P11" s="7"/>
      <c r="R11" s="27" cm="1">
        <f t="array" ref="R11">SUM(IF($H11:$M11='Data validation'!$A$3,0,1)*IF(VLOOKUP($H$1:$M$1,'Instructions and Filtering'!$B$8:$D$13,3,FALSE)='Data validation'!$A$3,0,1))</f>
        <v>3</v>
      </c>
    </row>
    <row r="12" spans="1:18" ht="45" x14ac:dyDescent="0.2">
      <c r="A12" s="21" t="s">
        <v>453</v>
      </c>
      <c r="B12" s="21" t="s">
        <v>740</v>
      </c>
      <c r="C12" s="21" t="s">
        <v>761</v>
      </c>
      <c r="D12" s="22" t="s">
        <v>762</v>
      </c>
      <c r="E12" s="21" t="s">
        <v>765</v>
      </c>
      <c r="F12" s="23" t="s">
        <v>766</v>
      </c>
      <c r="G12" s="13" t="s">
        <v>49</v>
      </c>
      <c r="H12" s="6" t="s">
        <v>6</v>
      </c>
      <c r="I12" s="6" t="s">
        <v>6</v>
      </c>
      <c r="J12" s="6" t="s">
        <v>6</v>
      </c>
      <c r="K12" s="6" t="s">
        <v>3</v>
      </c>
      <c r="L12" s="6" t="s">
        <v>3</v>
      </c>
      <c r="M12" s="6" t="s">
        <v>3</v>
      </c>
      <c r="N12" s="21" t="s">
        <v>69</v>
      </c>
      <c r="O12" s="24"/>
      <c r="P12" s="7"/>
      <c r="R12" s="27" cm="1">
        <f t="array" ref="R12">SUM(IF($H12:$M12='Data validation'!$A$3,0,1)*IF(VLOOKUP($H$1:$M$1,'Instructions and Filtering'!$B$8:$D$13,3,FALSE)='Data validation'!$A$3,0,1))</f>
        <v>3</v>
      </c>
    </row>
    <row r="13" spans="1:18" ht="30" x14ac:dyDescent="0.2">
      <c r="A13" s="21" t="s">
        <v>767</v>
      </c>
      <c r="B13" s="21" t="s">
        <v>768</v>
      </c>
      <c r="C13" s="21" t="s">
        <v>769</v>
      </c>
      <c r="D13" s="22" t="s">
        <v>770</v>
      </c>
      <c r="E13" s="21" t="s">
        <v>771</v>
      </c>
      <c r="F13" s="23" t="s">
        <v>772</v>
      </c>
      <c r="G13" s="13" t="s">
        <v>49</v>
      </c>
      <c r="H13" s="6" t="s">
        <v>3</v>
      </c>
      <c r="I13" s="6" t="s">
        <v>3</v>
      </c>
      <c r="J13" s="6" t="s">
        <v>3</v>
      </c>
      <c r="K13" s="6" t="s">
        <v>6</v>
      </c>
      <c r="L13" s="6" t="s">
        <v>6</v>
      </c>
      <c r="M13" s="6" t="s">
        <v>6</v>
      </c>
      <c r="N13" s="21" t="s">
        <v>50</v>
      </c>
      <c r="O13" s="24" t="s">
        <v>773</v>
      </c>
      <c r="P13" s="7"/>
      <c r="R13" s="27" cm="1">
        <f t="array" ref="R13">SUM(IF($H13:$M13='Data validation'!$A$3,0,1)*IF(VLOOKUP($H$1:$M$1,'Instructions and Filtering'!$B$8:$D$13,3,FALSE)='Data validation'!$A$3,0,1))</f>
        <v>3</v>
      </c>
    </row>
    <row r="14" spans="1:18" ht="30" x14ac:dyDescent="0.2">
      <c r="A14" s="21" t="s">
        <v>767</v>
      </c>
      <c r="B14" s="21" t="s">
        <v>768</v>
      </c>
      <c r="C14" s="21" t="s">
        <v>769</v>
      </c>
      <c r="D14" s="22" t="s">
        <v>770</v>
      </c>
      <c r="E14" s="21" t="s">
        <v>774</v>
      </c>
      <c r="F14" s="23" t="s">
        <v>775</v>
      </c>
      <c r="G14" s="13" t="s">
        <v>49</v>
      </c>
      <c r="H14" s="6" t="s">
        <v>6</v>
      </c>
      <c r="I14" s="6" t="s">
        <v>6</v>
      </c>
      <c r="J14" s="6" t="s">
        <v>6</v>
      </c>
      <c r="K14" s="6" t="s">
        <v>6</v>
      </c>
      <c r="L14" s="6" t="s">
        <v>6</v>
      </c>
      <c r="M14" s="6" t="s">
        <v>6</v>
      </c>
      <c r="N14" s="21" t="s">
        <v>50</v>
      </c>
      <c r="O14" s="24" t="s">
        <v>773</v>
      </c>
      <c r="P14" s="7"/>
      <c r="R14" s="27" cm="1">
        <f t="array" ref="R14">SUM(IF($H14:$M14='Data validation'!$A$3,0,1)*IF(VLOOKUP($H$1:$M$1,'Instructions and Filtering'!$B$8:$D$13,3,FALSE)='Data validation'!$A$3,0,1))</f>
        <v>6</v>
      </c>
    </row>
    <row r="15" spans="1:18" ht="30" x14ac:dyDescent="0.2">
      <c r="A15" s="21" t="s">
        <v>767</v>
      </c>
      <c r="B15" s="21" t="s">
        <v>768</v>
      </c>
      <c r="C15" s="21" t="s">
        <v>769</v>
      </c>
      <c r="D15" s="22" t="s">
        <v>770</v>
      </c>
      <c r="E15" s="21" t="s">
        <v>776</v>
      </c>
      <c r="F15" s="23" t="s">
        <v>777</v>
      </c>
      <c r="G15" s="13" t="s">
        <v>49</v>
      </c>
      <c r="H15" s="6" t="s">
        <v>6</v>
      </c>
      <c r="I15" s="6" t="s">
        <v>6</v>
      </c>
      <c r="J15" s="6" t="s">
        <v>6</v>
      </c>
      <c r="K15" s="6" t="s">
        <v>3</v>
      </c>
      <c r="L15" s="6" t="s">
        <v>3</v>
      </c>
      <c r="M15" s="6" t="s">
        <v>3</v>
      </c>
      <c r="N15" s="21" t="s">
        <v>69</v>
      </c>
      <c r="O15" s="24"/>
      <c r="P15" s="7"/>
      <c r="R15" s="27" cm="1">
        <f t="array" ref="R15">SUM(IF($H15:$M15='Data validation'!$A$3,0,1)*IF(VLOOKUP($H$1:$M$1,'Instructions and Filtering'!$B$8:$D$13,3,FALSE)='Data validation'!$A$3,0,1))</f>
        <v>3</v>
      </c>
    </row>
    <row r="16" spans="1:18" ht="135" x14ac:dyDescent="0.2">
      <c r="A16" s="21" t="s">
        <v>778</v>
      </c>
      <c r="B16" s="21" t="s">
        <v>779</v>
      </c>
      <c r="C16" s="21" t="s">
        <v>780</v>
      </c>
      <c r="D16" s="22" t="s">
        <v>781</v>
      </c>
      <c r="E16" s="21" t="s">
        <v>782</v>
      </c>
      <c r="F16" s="23" t="s">
        <v>783</v>
      </c>
      <c r="G16" s="13" t="s">
        <v>49</v>
      </c>
      <c r="H16" s="6" t="s">
        <v>196</v>
      </c>
      <c r="I16" s="6" t="s">
        <v>196</v>
      </c>
      <c r="J16" s="6" t="s">
        <v>196</v>
      </c>
      <c r="K16" s="6" t="s">
        <v>3</v>
      </c>
      <c r="L16" s="6" t="s">
        <v>3</v>
      </c>
      <c r="M16" s="6" t="s">
        <v>3</v>
      </c>
      <c r="N16" s="21" t="s">
        <v>69</v>
      </c>
      <c r="O16" s="24"/>
      <c r="P16" s="51" t="s">
        <v>784</v>
      </c>
      <c r="R16" s="27" cm="1">
        <f t="array" ref="R16">SUM(IF($H16:$M16='Data validation'!$A$3,0,1)*IF(VLOOKUP($H$1:$M$1,'Instructions and Filtering'!$B$8:$D$13,3,FALSE)='Data validation'!$A$3,0,1))</f>
        <v>3</v>
      </c>
    </row>
    <row r="17" spans="1:18" ht="60" x14ac:dyDescent="0.2">
      <c r="A17" s="21" t="s">
        <v>778</v>
      </c>
      <c r="B17" s="21" t="s">
        <v>779</v>
      </c>
      <c r="C17" s="21" t="s">
        <v>780</v>
      </c>
      <c r="D17" s="22" t="s">
        <v>781</v>
      </c>
      <c r="E17" s="21" t="s">
        <v>785</v>
      </c>
      <c r="F17" s="23" t="s">
        <v>786</v>
      </c>
      <c r="G17" s="13" t="s">
        <v>49</v>
      </c>
      <c r="H17" s="6" t="s">
        <v>196</v>
      </c>
      <c r="I17" s="6" t="s">
        <v>196</v>
      </c>
      <c r="J17" s="6" t="s">
        <v>196</v>
      </c>
      <c r="K17" s="6" t="s">
        <v>3</v>
      </c>
      <c r="L17" s="6" t="s">
        <v>3</v>
      </c>
      <c r="M17" s="6" t="s">
        <v>3</v>
      </c>
      <c r="N17" s="21" t="s">
        <v>69</v>
      </c>
      <c r="O17" s="24"/>
      <c r="P17" s="51" t="s">
        <v>784</v>
      </c>
      <c r="R17" s="27" cm="1">
        <f t="array" ref="R17">SUM(IF($H17:$M17='Data validation'!$A$3,0,1)*IF(VLOOKUP($H$1:$M$1,'Instructions and Filtering'!$B$8:$D$13,3,FALSE)='Data validation'!$A$3,0,1))</f>
        <v>3</v>
      </c>
    </row>
    <row r="18" spans="1:18" ht="45" x14ac:dyDescent="0.2">
      <c r="A18" s="21" t="s">
        <v>778</v>
      </c>
      <c r="B18" s="21" t="s">
        <v>779</v>
      </c>
      <c r="C18" s="21" t="s">
        <v>780</v>
      </c>
      <c r="D18" s="22" t="s">
        <v>781</v>
      </c>
      <c r="E18" s="21" t="s">
        <v>787</v>
      </c>
      <c r="F18" s="23" t="s">
        <v>788</v>
      </c>
      <c r="G18" s="13" t="s">
        <v>14</v>
      </c>
      <c r="H18" s="6" t="s">
        <v>196</v>
      </c>
      <c r="I18" s="6" t="s">
        <v>196</v>
      </c>
      <c r="J18" s="6" t="s">
        <v>196</v>
      </c>
      <c r="K18" s="6" t="s">
        <v>3</v>
      </c>
      <c r="L18" s="6" t="s">
        <v>3</v>
      </c>
      <c r="M18" s="6" t="s">
        <v>3</v>
      </c>
      <c r="N18" s="21" t="s">
        <v>69</v>
      </c>
      <c r="O18" s="24"/>
      <c r="P18" s="51" t="s">
        <v>784</v>
      </c>
      <c r="R18" s="27" cm="1">
        <f t="array" ref="R18">SUM(IF($H18:$M18='Data validation'!$A$3,0,1)*IF(VLOOKUP($H$1:$M$1,'Instructions and Filtering'!$B$8:$D$13,3,FALSE)='Data validation'!$A$3,0,1))</f>
        <v>3</v>
      </c>
    </row>
    <row r="19" spans="1:18" ht="45" x14ac:dyDescent="0.2">
      <c r="A19" s="21" t="s">
        <v>778</v>
      </c>
      <c r="B19" s="21" t="s">
        <v>779</v>
      </c>
      <c r="C19" s="21" t="s">
        <v>780</v>
      </c>
      <c r="D19" s="22" t="s">
        <v>781</v>
      </c>
      <c r="E19" s="21" t="s">
        <v>789</v>
      </c>
      <c r="F19" s="23" t="s">
        <v>790</v>
      </c>
      <c r="G19" s="13" t="s">
        <v>14</v>
      </c>
      <c r="H19" s="6" t="s">
        <v>196</v>
      </c>
      <c r="I19" s="6" t="s">
        <v>196</v>
      </c>
      <c r="J19" s="6" t="s">
        <v>196</v>
      </c>
      <c r="K19" s="6" t="s">
        <v>3</v>
      </c>
      <c r="L19" s="6" t="s">
        <v>3</v>
      </c>
      <c r="M19" s="6" t="s">
        <v>3</v>
      </c>
      <c r="N19" s="21" t="s">
        <v>69</v>
      </c>
      <c r="O19" s="24"/>
      <c r="P19" s="51" t="s">
        <v>784</v>
      </c>
      <c r="R19" s="27" cm="1">
        <f t="array" ref="R19">SUM(IF($H19:$M19='Data validation'!$A$3,0,1)*IF(VLOOKUP($H$1:$M$1,'Instructions and Filtering'!$B$8:$D$13,3,FALSE)='Data validation'!$A$3,0,1))</f>
        <v>3</v>
      </c>
    </row>
    <row r="20" spans="1:18" ht="90" x14ac:dyDescent="0.2">
      <c r="A20" s="21" t="s">
        <v>778</v>
      </c>
      <c r="B20" s="21" t="s">
        <v>779</v>
      </c>
      <c r="C20" s="21" t="s">
        <v>791</v>
      </c>
      <c r="D20" s="22" t="s">
        <v>792</v>
      </c>
      <c r="E20" s="21" t="s">
        <v>793</v>
      </c>
      <c r="F20" s="23" t="s">
        <v>794</v>
      </c>
      <c r="G20" s="13" t="s">
        <v>49</v>
      </c>
      <c r="H20" s="6" t="s">
        <v>196</v>
      </c>
      <c r="I20" s="6" t="s">
        <v>196</v>
      </c>
      <c r="J20" s="6" t="s">
        <v>196</v>
      </c>
      <c r="K20" s="6" t="s">
        <v>3</v>
      </c>
      <c r="L20" s="6" t="s">
        <v>3</v>
      </c>
      <c r="M20" s="6" t="s">
        <v>3</v>
      </c>
      <c r="N20" s="21" t="s">
        <v>69</v>
      </c>
      <c r="O20" s="24"/>
      <c r="P20" s="51" t="s">
        <v>784</v>
      </c>
      <c r="R20" s="27" cm="1">
        <f t="array" ref="R20">SUM(IF($H20:$M20='Data validation'!$A$3,0,1)*IF(VLOOKUP($H$1:$M$1,'Instructions and Filtering'!$B$8:$D$13,3,FALSE)='Data validation'!$A$3,0,1))</f>
        <v>3</v>
      </c>
    </row>
    <row r="21" spans="1:18" ht="45" x14ac:dyDescent="0.2">
      <c r="A21" s="21" t="s">
        <v>778</v>
      </c>
      <c r="B21" s="21" t="s">
        <v>779</v>
      </c>
      <c r="C21" s="21" t="s">
        <v>791</v>
      </c>
      <c r="D21" s="22" t="s">
        <v>792</v>
      </c>
      <c r="E21" s="21" t="s">
        <v>795</v>
      </c>
      <c r="F21" s="23" t="s">
        <v>796</v>
      </c>
      <c r="G21" s="13" t="s">
        <v>14</v>
      </c>
      <c r="H21" s="6" t="s">
        <v>196</v>
      </c>
      <c r="I21" s="6" t="s">
        <v>196</v>
      </c>
      <c r="J21" s="6" t="s">
        <v>196</v>
      </c>
      <c r="K21" s="6" t="s">
        <v>3</v>
      </c>
      <c r="L21" s="6" t="s">
        <v>3</v>
      </c>
      <c r="M21" s="6" t="s">
        <v>3</v>
      </c>
      <c r="N21" s="21" t="s">
        <v>69</v>
      </c>
      <c r="O21" s="24"/>
      <c r="P21" s="51" t="s">
        <v>784</v>
      </c>
      <c r="R21" s="27" cm="1">
        <f t="array" ref="R21">SUM(IF($H21:$M21='Data validation'!$A$3,0,1)*IF(VLOOKUP($H$1:$M$1,'Instructions and Filtering'!$B$8:$D$13,3,FALSE)='Data validation'!$A$3,0,1))</f>
        <v>3</v>
      </c>
    </row>
    <row r="22" spans="1:18" ht="45" x14ac:dyDescent="0.2">
      <c r="A22" s="21" t="s">
        <v>778</v>
      </c>
      <c r="B22" s="21" t="s">
        <v>779</v>
      </c>
      <c r="C22" s="21" t="s">
        <v>791</v>
      </c>
      <c r="D22" s="22" t="s">
        <v>792</v>
      </c>
      <c r="E22" s="21" t="s">
        <v>797</v>
      </c>
      <c r="F22" s="23" t="s">
        <v>798</v>
      </c>
      <c r="G22" s="13" t="s">
        <v>14</v>
      </c>
      <c r="H22" s="6" t="s">
        <v>196</v>
      </c>
      <c r="I22" s="6" t="s">
        <v>196</v>
      </c>
      <c r="J22" s="6" t="s">
        <v>196</v>
      </c>
      <c r="K22" s="6" t="s">
        <v>3</v>
      </c>
      <c r="L22" s="6" t="s">
        <v>3</v>
      </c>
      <c r="M22" s="6" t="s">
        <v>3</v>
      </c>
      <c r="N22" s="21" t="s">
        <v>69</v>
      </c>
      <c r="O22" s="24"/>
      <c r="P22" s="51" t="s">
        <v>784</v>
      </c>
      <c r="R22" s="27" cm="1">
        <f t="array" ref="R22">SUM(IF($H22:$M22='Data validation'!$A$3,0,1)*IF(VLOOKUP($H$1:$M$1,'Instructions and Filtering'!$B$8:$D$13,3,FALSE)='Data validation'!$A$3,0,1))</f>
        <v>3</v>
      </c>
    </row>
    <row r="23" spans="1:18" ht="45" x14ac:dyDescent="0.2">
      <c r="A23" s="21" t="s">
        <v>778</v>
      </c>
      <c r="B23" s="21" t="s">
        <v>779</v>
      </c>
      <c r="C23" s="21" t="s">
        <v>791</v>
      </c>
      <c r="D23" s="22" t="s">
        <v>792</v>
      </c>
      <c r="E23" s="21" t="s">
        <v>799</v>
      </c>
      <c r="F23" s="23" t="s">
        <v>800</v>
      </c>
      <c r="G23" s="13" t="s">
        <v>14</v>
      </c>
      <c r="H23" s="6" t="s">
        <v>196</v>
      </c>
      <c r="I23" s="6" t="s">
        <v>196</v>
      </c>
      <c r="J23" s="6" t="s">
        <v>196</v>
      </c>
      <c r="K23" s="6" t="s">
        <v>3</v>
      </c>
      <c r="L23" s="6" t="s">
        <v>3</v>
      </c>
      <c r="M23" s="6" t="s">
        <v>3</v>
      </c>
      <c r="N23" s="21" t="s">
        <v>69</v>
      </c>
      <c r="O23" s="24"/>
      <c r="P23" s="51" t="s">
        <v>784</v>
      </c>
      <c r="R23" s="27" cm="1">
        <f t="array" ref="R23">SUM(IF($H23:$M23='Data validation'!$A$3,0,1)*IF(VLOOKUP($H$1:$M$1,'Instructions and Filtering'!$B$8:$D$13,3,FALSE)='Data validation'!$A$3,0,1))</f>
        <v>3</v>
      </c>
    </row>
    <row r="24" spans="1:18" ht="45" x14ac:dyDescent="0.2">
      <c r="A24" s="21" t="s">
        <v>801</v>
      </c>
      <c r="B24" s="21" t="s">
        <v>802</v>
      </c>
      <c r="C24" s="21" t="s">
        <v>803</v>
      </c>
      <c r="D24" s="22" t="s">
        <v>804</v>
      </c>
      <c r="E24" s="21" t="s">
        <v>805</v>
      </c>
      <c r="F24" s="23" t="s">
        <v>806</v>
      </c>
      <c r="G24" s="13" t="s">
        <v>49</v>
      </c>
      <c r="H24" s="6" t="s">
        <v>6</v>
      </c>
      <c r="I24" s="6" t="s">
        <v>117</v>
      </c>
      <c r="J24" s="6" t="s">
        <v>117</v>
      </c>
      <c r="K24" s="6" t="s">
        <v>117</v>
      </c>
      <c r="L24" s="6" t="s">
        <v>117</v>
      </c>
      <c r="M24" s="6" t="s">
        <v>117</v>
      </c>
      <c r="N24" s="21" t="s">
        <v>54</v>
      </c>
      <c r="O24" s="24" t="s">
        <v>755</v>
      </c>
      <c r="P24" s="51" t="s">
        <v>807</v>
      </c>
      <c r="R24" s="27" cm="1">
        <f t="array" ref="R24">SUM(IF($H24:$M24='Data validation'!$A$3,0,1)*IF(VLOOKUP($H$1:$M$1,'Instructions and Filtering'!$B$8:$D$13,3,FALSE)='Data validation'!$A$3,0,1))</f>
        <v>6</v>
      </c>
    </row>
    <row r="25" spans="1:18" ht="60" x14ac:dyDescent="0.2">
      <c r="A25" s="21" t="s">
        <v>801</v>
      </c>
      <c r="B25" s="21" t="s">
        <v>802</v>
      </c>
      <c r="C25" s="21" t="s">
        <v>808</v>
      </c>
      <c r="D25" s="22" t="s">
        <v>809</v>
      </c>
      <c r="E25" s="21" t="s">
        <v>810</v>
      </c>
      <c r="F25" s="23" t="s">
        <v>811</v>
      </c>
      <c r="G25" s="13" t="s">
        <v>49</v>
      </c>
      <c r="H25" s="6" t="s">
        <v>117</v>
      </c>
      <c r="I25" s="6" t="s">
        <v>117</v>
      </c>
      <c r="J25" s="6" t="s">
        <v>117</v>
      </c>
      <c r="K25" s="6" t="s">
        <v>117</v>
      </c>
      <c r="L25" s="6" t="s">
        <v>117</v>
      </c>
      <c r="M25" s="6" t="s">
        <v>117</v>
      </c>
      <c r="N25" s="21" t="s">
        <v>54</v>
      </c>
      <c r="O25" s="24" t="s">
        <v>755</v>
      </c>
      <c r="P25" s="51" t="s">
        <v>812</v>
      </c>
      <c r="R25" s="27" cm="1">
        <f t="array" ref="R25">SUM(IF($H25:$M25='Data validation'!$A$3,0,1)*IF(VLOOKUP($H$1:$M$1,'Instructions and Filtering'!$B$8:$D$13,3,FALSE)='Data validation'!$A$3,0,1))</f>
        <v>6</v>
      </c>
    </row>
    <row r="26" spans="1:18" ht="105" x14ac:dyDescent="0.2">
      <c r="A26" s="21" t="s">
        <v>801</v>
      </c>
      <c r="B26" s="21" t="s">
        <v>802</v>
      </c>
      <c r="C26" s="21" t="s">
        <v>808</v>
      </c>
      <c r="D26" s="22" t="s">
        <v>809</v>
      </c>
      <c r="E26" s="21" t="s">
        <v>813</v>
      </c>
      <c r="F26" s="23" t="s">
        <v>814</v>
      </c>
      <c r="G26" s="13" t="s">
        <v>49</v>
      </c>
      <c r="H26" s="6" t="s">
        <v>117</v>
      </c>
      <c r="I26" s="6" t="s">
        <v>117</v>
      </c>
      <c r="J26" s="6" t="s">
        <v>117</v>
      </c>
      <c r="K26" s="6" t="s">
        <v>117</v>
      </c>
      <c r="L26" s="6" t="s">
        <v>117</v>
      </c>
      <c r="M26" s="6" t="s">
        <v>117</v>
      </c>
      <c r="N26" s="21" t="s">
        <v>54</v>
      </c>
      <c r="O26" s="24" t="s">
        <v>755</v>
      </c>
      <c r="P26" s="51" t="s">
        <v>812</v>
      </c>
      <c r="R26" s="27" cm="1">
        <f t="array" ref="R26">SUM(IF($H26:$M26='Data validation'!$A$3,0,1)*IF(VLOOKUP($H$1:$M$1,'Instructions and Filtering'!$B$8:$D$13,3,FALSE)='Data validation'!$A$3,0,1))</f>
        <v>6</v>
      </c>
    </row>
    <row r="27" spans="1:18" ht="30" x14ac:dyDescent="0.2">
      <c r="A27" s="21" t="s">
        <v>801</v>
      </c>
      <c r="B27" s="21" t="s">
        <v>802</v>
      </c>
      <c r="C27" s="21" t="s">
        <v>808</v>
      </c>
      <c r="D27" s="22" t="s">
        <v>809</v>
      </c>
      <c r="E27" s="21" t="s">
        <v>815</v>
      </c>
      <c r="F27" s="23" t="s">
        <v>816</v>
      </c>
      <c r="G27" s="13" t="s">
        <v>14</v>
      </c>
      <c r="H27" s="6" t="s">
        <v>117</v>
      </c>
      <c r="I27" s="6" t="s">
        <v>117</v>
      </c>
      <c r="J27" s="6" t="s">
        <v>117</v>
      </c>
      <c r="K27" s="6" t="s">
        <v>117</v>
      </c>
      <c r="L27" s="6" t="s">
        <v>117</v>
      </c>
      <c r="M27" s="6" t="s">
        <v>117</v>
      </c>
      <c r="N27" s="21" t="s">
        <v>69</v>
      </c>
      <c r="O27" s="24"/>
      <c r="P27" s="51" t="s">
        <v>812</v>
      </c>
      <c r="R27" s="27" cm="1">
        <f t="array" ref="R27">SUM(IF($H27:$M27='Data validation'!$A$3,0,1)*IF(VLOOKUP($H$1:$M$1,'Instructions and Filtering'!$B$8:$D$13,3,FALSE)='Data validation'!$A$3,0,1))</f>
        <v>6</v>
      </c>
    </row>
    <row r="28" spans="1:18" ht="45" x14ac:dyDescent="0.2">
      <c r="A28" s="21" t="s">
        <v>817</v>
      </c>
      <c r="B28" s="21" t="s">
        <v>818</v>
      </c>
      <c r="C28" s="21" t="s">
        <v>819</v>
      </c>
      <c r="D28" s="22" t="s">
        <v>820</v>
      </c>
      <c r="E28" s="21" t="s">
        <v>821</v>
      </c>
      <c r="F28" s="23" t="s">
        <v>822</v>
      </c>
      <c r="G28" s="13" t="s">
        <v>49</v>
      </c>
      <c r="H28" s="6" t="s">
        <v>117</v>
      </c>
      <c r="I28" s="6" t="s">
        <v>117</v>
      </c>
      <c r="J28" s="6" t="s">
        <v>117</v>
      </c>
      <c r="K28" s="6" t="s">
        <v>117</v>
      </c>
      <c r="L28" s="6" t="s">
        <v>117</v>
      </c>
      <c r="M28" s="6" t="s">
        <v>117</v>
      </c>
      <c r="N28" s="21" t="s">
        <v>125</v>
      </c>
      <c r="O28" s="24" t="s">
        <v>823</v>
      </c>
      <c r="P28" s="51" t="s">
        <v>812</v>
      </c>
      <c r="R28" s="27" cm="1">
        <f t="array" ref="R28">SUM(IF($H28:$M28='Data validation'!$A$3,0,1)*IF(VLOOKUP($H$1:$M$1,'Instructions and Filtering'!$B$8:$D$13,3,FALSE)='Data validation'!$A$3,0,1))</f>
        <v>6</v>
      </c>
    </row>
    <row r="29" spans="1:18" ht="165" x14ac:dyDescent="0.2">
      <c r="A29" s="21" t="s">
        <v>817</v>
      </c>
      <c r="B29" s="21" t="s">
        <v>818</v>
      </c>
      <c r="C29" s="21" t="s">
        <v>819</v>
      </c>
      <c r="D29" s="22" t="s">
        <v>820</v>
      </c>
      <c r="E29" s="21" t="s">
        <v>824</v>
      </c>
      <c r="F29" s="23" t="s">
        <v>825</v>
      </c>
      <c r="G29" s="13" t="s">
        <v>49</v>
      </c>
      <c r="H29" s="6" t="s">
        <v>117</v>
      </c>
      <c r="I29" s="6" t="s">
        <v>117</v>
      </c>
      <c r="J29" s="6" t="s">
        <v>117</v>
      </c>
      <c r="K29" s="6" t="s">
        <v>117</v>
      </c>
      <c r="L29" s="6" t="s">
        <v>117</v>
      </c>
      <c r="M29" s="6" t="s">
        <v>117</v>
      </c>
      <c r="N29" s="21" t="s">
        <v>69</v>
      </c>
      <c r="O29" s="24"/>
      <c r="P29" s="51" t="s">
        <v>812</v>
      </c>
      <c r="R29" s="27" cm="1">
        <f t="array" ref="R29">SUM(IF($H29:$M29='Data validation'!$A$3,0,1)*IF(VLOOKUP($H$1:$M$1,'Instructions and Filtering'!$B$8:$D$13,3,FALSE)='Data validation'!$A$3,0,1))</f>
        <v>6</v>
      </c>
    </row>
    <row r="30" spans="1:18" ht="225" x14ac:dyDescent="0.2">
      <c r="A30" s="21" t="s">
        <v>817</v>
      </c>
      <c r="B30" s="21" t="s">
        <v>818</v>
      </c>
      <c r="C30" s="21" t="s">
        <v>826</v>
      </c>
      <c r="D30" s="22" t="s">
        <v>827</v>
      </c>
      <c r="E30" s="21" t="s">
        <v>828</v>
      </c>
      <c r="F30" s="23" t="s">
        <v>829</v>
      </c>
      <c r="G30" s="13" t="s">
        <v>49</v>
      </c>
      <c r="H30" s="6" t="s">
        <v>117</v>
      </c>
      <c r="I30" s="6" t="s">
        <v>117</v>
      </c>
      <c r="J30" s="6" t="s">
        <v>117</v>
      </c>
      <c r="K30" s="6" t="s">
        <v>117</v>
      </c>
      <c r="L30" s="6" t="s">
        <v>117</v>
      </c>
      <c r="M30" s="6" t="s">
        <v>117</v>
      </c>
      <c r="N30" s="21" t="s">
        <v>54</v>
      </c>
      <c r="O30" s="24" t="s">
        <v>830</v>
      </c>
      <c r="P30" s="51" t="s">
        <v>812</v>
      </c>
      <c r="R30" s="27" cm="1">
        <f t="array" ref="R30">SUM(IF($H30:$M30='Data validation'!$A$3,0,1)*IF(VLOOKUP($H$1:$M$1,'Instructions and Filtering'!$B$8:$D$13,3,FALSE)='Data validation'!$A$3,0,1))</f>
        <v>6</v>
      </c>
    </row>
    <row r="31" spans="1:18" ht="60" x14ac:dyDescent="0.2">
      <c r="A31" s="21" t="s">
        <v>817</v>
      </c>
      <c r="B31" s="21" t="s">
        <v>818</v>
      </c>
      <c r="C31" s="21" t="s">
        <v>826</v>
      </c>
      <c r="D31" s="22" t="s">
        <v>827</v>
      </c>
      <c r="E31" s="21" t="s">
        <v>831</v>
      </c>
      <c r="F31" s="23" t="s">
        <v>832</v>
      </c>
      <c r="G31" s="13" t="s">
        <v>49</v>
      </c>
      <c r="H31" s="6" t="s">
        <v>117</v>
      </c>
      <c r="I31" s="6" t="s">
        <v>117</v>
      </c>
      <c r="J31" s="6" t="s">
        <v>117</v>
      </c>
      <c r="K31" s="6" t="s">
        <v>117</v>
      </c>
      <c r="L31" s="6" t="s">
        <v>117</v>
      </c>
      <c r="M31" s="6" t="s">
        <v>117</v>
      </c>
      <c r="N31" s="21" t="s">
        <v>54</v>
      </c>
      <c r="O31" s="24" t="s">
        <v>830</v>
      </c>
      <c r="P31" s="51" t="s">
        <v>812</v>
      </c>
      <c r="R31" s="27" cm="1">
        <f t="array" ref="R31">SUM(IF($H31:$M31='Data validation'!$A$3,0,1)*IF(VLOOKUP($H$1:$M$1,'Instructions and Filtering'!$B$8:$D$13,3,FALSE)='Data validation'!$A$3,0,1))</f>
        <v>6</v>
      </c>
    </row>
    <row r="32" spans="1:18" ht="45" x14ac:dyDescent="0.2">
      <c r="A32" s="21" t="s">
        <v>817</v>
      </c>
      <c r="B32" s="21" t="s">
        <v>818</v>
      </c>
      <c r="C32" s="21" t="s">
        <v>833</v>
      </c>
      <c r="D32" s="22" t="s">
        <v>834</v>
      </c>
      <c r="E32" s="21" t="s">
        <v>835</v>
      </c>
      <c r="F32" s="23" t="s">
        <v>836</v>
      </c>
      <c r="G32" s="13" t="s">
        <v>49</v>
      </c>
      <c r="H32" s="6" t="s">
        <v>117</v>
      </c>
      <c r="I32" s="6" t="s">
        <v>117</v>
      </c>
      <c r="J32" s="6" t="s">
        <v>117</v>
      </c>
      <c r="K32" s="6" t="s">
        <v>117</v>
      </c>
      <c r="L32" s="6" t="s">
        <v>117</v>
      </c>
      <c r="M32" s="6" t="s">
        <v>117</v>
      </c>
      <c r="N32" s="21" t="s">
        <v>69</v>
      </c>
      <c r="O32" s="24"/>
      <c r="P32" s="51" t="s">
        <v>812</v>
      </c>
      <c r="R32" s="27" cm="1">
        <f t="array" ref="R32">SUM(IF($H32:$M32='Data validation'!$A$3,0,1)*IF(VLOOKUP($H$1:$M$1,'Instructions and Filtering'!$B$8:$D$13,3,FALSE)='Data validation'!$A$3,0,1))</f>
        <v>6</v>
      </c>
    </row>
    <row r="33" spans="1:18" ht="105" x14ac:dyDescent="0.2">
      <c r="A33" s="21" t="s">
        <v>817</v>
      </c>
      <c r="B33" s="21" t="s">
        <v>818</v>
      </c>
      <c r="C33" s="21" t="s">
        <v>833</v>
      </c>
      <c r="D33" s="22" t="s">
        <v>834</v>
      </c>
      <c r="E33" s="21" t="s">
        <v>837</v>
      </c>
      <c r="F33" s="23" t="s">
        <v>838</v>
      </c>
      <c r="G33" s="13" t="s">
        <v>49</v>
      </c>
      <c r="H33" s="6" t="s">
        <v>117</v>
      </c>
      <c r="I33" s="6" t="s">
        <v>117</v>
      </c>
      <c r="J33" s="6" t="s">
        <v>117</v>
      </c>
      <c r="K33" s="6" t="s">
        <v>117</v>
      </c>
      <c r="L33" s="6" t="s">
        <v>117</v>
      </c>
      <c r="M33" s="6" t="s">
        <v>117</v>
      </c>
      <c r="N33" s="21" t="s">
        <v>69</v>
      </c>
      <c r="O33" s="24"/>
      <c r="P33" s="51" t="s">
        <v>812</v>
      </c>
      <c r="R33" s="27" cm="1">
        <f t="array" ref="R33">SUM(IF($H33:$M33='Data validation'!$A$3,0,1)*IF(VLOOKUP($H$1:$M$1,'Instructions and Filtering'!$B$8:$D$13,3,FALSE)='Data validation'!$A$3,0,1))</f>
        <v>6</v>
      </c>
    </row>
    <row r="34" spans="1:18" ht="45" x14ac:dyDescent="0.2">
      <c r="A34" s="21" t="s">
        <v>817</v>
      </c>
      <c r="B34" s="21" t="s">
        <v>818</v>
      </c>
      <c r="C34" s="21" t="s">
        <v>833</v>
      </c>
      <c r="D34" s="22" t="s">
        <v>834</v>
      </c>
      <c r="E34" s="21" t="s">
        <v>839</v>
      </c>
      <c r="F34" s="23" t="s">
        <v>840</v>
      </c>
      <c r="G34" s="13" t="s">
        <v>49</v>
      </c>
      <c r="H34" s="6" t="s">
        <v>117</v>
      </c>
      <c r="I34" s="6" t="s">
        <v>117</v>
      </c>
      <c r="J34" s="6" t="s">
        <v>117</v>
      </c>
      <c r="K34" s="6" t="s">
        <v>117</v>
      </c>
      <c r="L34" s="6" t="s">
        <v>117</v>
      </c>
      <c r="M34" s="6" t="s">
        <v>117</v>
      </c>
      <c r="N34" s="21" t="s">
        <v>69</v>
      </c>
      <c r="O34" s="24"/>
      <c r="P34" s="51" t="s">
        <v>812</v>
      </c>
      <c r="R34" s="27" cm="1">
        <f t="array" ref="R34">SUM(IF($H34:$M34='Data validation'!$A$3,0,1)*IF(VLOOKUP($H$1:$M$1,'Instructions and Filtering'!$B$8:$D$13,3,FALSE)='Data validation'!$A$3,0,1))</f>
        <v>6</v>
      </c>
    </row>
    <row r="35" spans="1:18" ht="45" x14ac:dyDescent="0.2">
      <c r="A35" s="21" t="s">
        <v>817</v>
      </c>
      <c r="B35" s="21" t="s">
        <v>818</v>
      </c>
      <c r="C35" s="21" t="s">
        <v>833</v>
      </c>
      <c r="D35" s="22" t="s">
        <v>834</v>
      </c>
      <c r="E35" s="21" t="s">
        <v>841</v>
      </c>
      <c r="F35" s="23" t="s">
        <v>842</v>
      </c>
      <c r="G35" s="13" t="s">
        <v>49</v>
      </c>
      <c r="H35" s="6" t="s">
        <v>117</v>
      </c>
      <c r="I35" s="6" t="s">
        <v>117</v>
      </c>
      <c r="J35" s="6" t="s">
        <v>117</v>
      </c>
      <c r="K35" s="6" t="s">
        <v>117</v>
      </c>
      <c r="L35" s="6" t="s">
        <v>117</v>
      </c>
      <c r="M35" s="6" t="s">
        <v>117</v>
      </c>
      <c r="N35" s="21" t="s">
        <v>69</v>
      </c>
      <c r="O35" s="24"/>
      <c r="P35" s="51" t="s">
        <v>812</v>
      </c>
      <c r="R35" s="27" cm="1">
        <f t="array" ref="R35">SUM(IF($H35:$M35='Data validation'!$A$3,0,1)*IF(VLOOKUP($H$1:$M$1,'Instructions and Filtering'!$B$8:$D$13,3,FALSE)='Data validation'!$A$3,0,1))</f>
        <v>6</v>
      </c>
    </row>
    <row r="36" spans="1:18" ht="60" x14ac:dyDescent="0.2">
      <c r="A36" s="21" t="s">
        <v>817</v>
      </c>
      <c r="B36" s="21" t="s">
        <v>818</v>
      </c>
      <c r="C36" s="21" t="s">
        <v>843</v>
      </c>
      <c r="D36" s="22" t="s">
        <v>844</v>
      </c>
      <c r="E36" s="21" t="s">
        <v>845</v>
      </c>
      <c r="F36" s="23" t="s">
        <v>846</v>
      </c>
      <c r="G36" s="13" t="s">
        <v>49</v>
      </c>
      <c r="H36" s="6" t="s">
        <v>117</v>
      </c>
      <c r="I36" s="6" t="s">
        <v>117</v>
      </c>
      <c r="J36" s="6" t="s">
        <v>117</v>
      </c>
      <c r="K36" s="6" t="s">
        <v>117</v>
      </c>
      <c r="L36" s="6" t="s">
        <v>117</v>
      </c>
      <c r="M36" s="6" t="s">
        <v>117</v>
      </c>
      <c r="N36" s="21" t="s">
        <v>69</v>
      </c>
      <c r="O36" s="24"/>
      <c r="P36" s="51" t="s">
        <v>812</v>
      </c>
      <c r="R36" s="27" cm="1">
        <f t="array" ref="R36">SUM(IF($H36:$M36='Data validation'!$A$3,0,1)*IF(VLOOKUP($H$1:$M$1,'Instructions and Filtering'!$B$8:$D$13,3,FALSE)='Data validation'!$A$3,0,1))</f>
        <v>6</v>
      </c>
    </row>
    <row r="37" spans="1:18" ht="30" x14ac:dyDescent="0.2">
      <c r="A37" s="21" t="s">
        <v>817</v>
      </c>
      <c r="B37" s="21" t="s">
        <v>818</v>
      </c>
      <c r="C37" s="21" t="s">
        <v>843</v>
      </c>
      <c r="D37" s="22" t="s">
        <v>844</v>
      </c>
      <c r="E37" s="21" t="s">
        <v>847</v>
      </c>
      <c r="F37" s="23" t="s">
        <v>848</v>
      </c>
      <c r="G37" s="13" t="s">
        <v>14</v>
      </c>
      <c r="H37" s="6" t="s">
        <v>117</v>
      </c>
      <c r="I37" s="6" t="s">
        <v>117</v>
      </c>
      <c r="J37" s="6" t="s">
        <v>117</v>
      </c>
      <c r="K37" s="6" t="s">
        <v>117</v>
      </c>
      <c r="L37" s="6" t="s">
        <v>117</v>
      </c>
      <c r="M37" s="6" t="s">
        <v>117</v>
      </c>
      <c r="N37" s="21" t="s">
        <v>69</v>
      </c>
      <c r="O37" s="24"/>
      <c r="P37" s="51" t="s">
        <v>812</v>
      </c>
      <c r="R37" s="27" cm="1">
        <f t="array" ref="R37">SUM(IF($H37:$M37='Data validation'!$A$3,0,1)*IF(VLOOKUP($H$1:$M$1,'Instructions and Filtering'!$B$8:$D$13,3,FALSE)='Data validation'!$A$3,0,1))</f>
        <v>6</v>
      </c>
    </row>
    <row r="38" spans="1:18" ht="45" x14ac:dyDescent="0.2">
      <c r="A38" s="21" t="s">
        <v>849</v>
      </c>
      <c r="B38" s="21" t="s">
        <v>850</v>
      </c>
      <c r="C38" s="21" t="s">
        <v>851</v>
      </c>
      <c r="D38" s="22" t="s">
        <v>852</v>
      </c>
      <c r="E38" s="21" t="s">
        <v>853</v>
      </c>
      <c r="F38" s="23" t="s">
        <v>854</v>
      </c>
      <c r="G38" s="13" t="s">
        <v>49</v>
      </c>
      <c r="H38" s="6" t="s">
        <v>117</v>
      </c>
      <c r="I38" s="6" t="s">
        <v>117</v>
      </c>
      <c r="J38" s="6" t="s">
        <v>117</v>
      </c>
      <c r="K38" s="6" t="s">
        <v>117</v>
      </c>
      <c r="L38" s="6" t="s">
        <v>117</v>
      </c>
      <c r="M38" s="6" t="s">
        <v>117</v>
      </c>
      <c r="N38" s="21" t="s">
        <v>50</v>
      </c>
      <c r="O38" s="24" t="s">
        <v>855</v>
      </c>
      <c r="P38" s="51" t="s">
        <v>856</v>
      </c>
      <c r="R38" s="27" cm="1">
        <f t="array" ref="R38">SUM(IF($H38:$M38='Data validation'!$A$3,0,1)*IF(VLOOKUP($H$1:$M$1,'Instructions and Filtering'!$B$8:$D$13,3,FALSE)='Data validation'!$A$3,0,1))</f>
        <v>6</v>
      </c>
    </row>
    <row r="39" spans="1:18" ht="75" x14ac:dyDescent="0.2">
      <c r="A39" s="21" t="s">
        <v>849</v>
      </c>
      <c r="B39" s="21" t="s">
        <v>850</v>
      </c>
      <c r="C39" s="21" t="s">
        <v>851</v>
      </c>
      <c r="D39" s="22" t="s">
        <v>852</v>
      </c>
      <c r="E39" s="21" t="s">
        <v>857</v>
      </c>
      <c r="F39" s="23" t="s">
        <v>858</v>
      </c>
      <c r="G39" s="13" t="s">
        <v>49</v>
      </c>
      <c r="H39" s="6" t="s">
        <v>117</v>
      </c>
      <c r="I39" s="6" t="s">
        <v>117</v>
      </c>
      <c r="J39" s="6" t="s">
        <v>117</v>
      </c>
      <c r="K39" s="6" t="s">
        <v>117</v>
      </c>
      <c r="L39" s="6" t="s">
        <v>117</v>
      </c>
      <c r="M39" s="6" t="s">
        <v>117</v>
      </c>
      <c r="N39" s="21" t="s">
        <v>54</v>
      </c>
      <c r="O39" s="24" t="s">
        <v>855</v>
      </c>
      <c r="P39" s="51" t="s">
        <v>856</v>
      </c>
      <c r="R39" s="27" cm="1">
        <f t="array" ref="R39">SUM(IF($H39:$M39='Data validation'!$A$3,0,1)*IF(VLOOKUP($H$1:$M$1,'Instructions and Filtering'!$B$8:$D$13,3,FALSE)='Data validation'!$A$3,0,1))</f>
        <v>6</v>
      </c>
    </row>
    <row r="40" spans="1:18" ht="60" x14ac:dyDescent="0.2">
      <c r="A40" s="21" t="s">
        <v>849</v>
      </c>
      <c r="B40" s="21" t="s">
        <v>850</v>
      </c>
      <c r="C40" s="21" t="s">
        <v>851</v>
      </c>
      <c r="D40" s="22" t="s">
        <v>852</v>
      </c>
      <c r="E40" s="21" t="s">
        <v>859</v>
      </c>
      <c r="F40" s="23" t="s">
        <v>860</v>
      </c>
      <c r="G40" s="13" t="s">
        <v>49</v>
      </c>
      <c r="H40" s="6" t="s">
        <v>117</v>
      </c>
      <c r="I40" s="6" t="s">
        <v>117</v>
      </c>
      <c r="J40" s="6" t="s">
        <v>117</v>
      </c>
      <c r="K40" s="6" t="s">
        <v>117</v>
      </c>
      <c r="L40" s="6" t="s">
        <v>117</v>
      </c>
      <c r="M40" s="6" t="s">
        <v>117</v>
      </c>
      <c r="N40" s="21" t="s">
        <v>50</v>
      </c>
      <c r="O40" s="24" t="s">
        <v>855</v>
      </c>
      <c r="P40" s="51" t="s">
        <v>856</v>
      </c>
      <c r="R40" s="27" cm="1">
        <f t="array" ref="R40">SUM(IF($H40:$M40='Data validation'!$A$3,0,1)*IF(VLOOKUP($H$1:$M$1,'Instructions and Filtering'!$B$8:$D$13,3,FALSE)='Data validation'!$A$3,0,1))</f>
        <v>6</v>
      </c>
    </row>
    <row r="41" spans="1:18" ht="60" x14ac:dyDescent="0.2">
      <c r="A41" s="21" t="s">
        <v>861</v>
      </c>
      <c r="B41" s="21" t="s">
        <v>862</v>
      </c>
      <c r="C41" s="21" t="s">
        <v>863</v>
      </c>
      <c r="D41" s="22" t="s">
        <v>864</v>
      </c>
      <c r="E41" s="21" t="s">
        <v>865</v>
      </c>
      <c r="F41" s="23" t="s">
        <v>866</v>
      </c>
      <c r="G41" s="13" t="s">
        <v>49</v>
      </c>
      <c r="H41" s="6" t="s">
        <v>117</v>
      </c>
      <c r="I41" s="6" t="s">
        <v>117</v>
      </c>
      <c r="J41" s="6" t="s">
        <v>117</v>
      </c>
      <c r="K41" s="6" t="s">
        <v>117</v>
      </c>
      <c r="L41" s="6" t="s">
        <v>117</v>
      </c>
      <c r="M41" s="6" t="s">
        <v>117</v>
      </c>
      <c r="N41" s="21" t="s">
        <v>125</v>
      </c>
      <c r="O41" s="24" t="s">
        <v>867</v>
      </c>
      <c r="P41" s="51" t="s">
        <v>868</v>
      </c>
      <c r="R41" s="27" cm="1">
        <f t="array" ref="R41">SUM(IF($H41:$M41='Data validation'!$A$3,0,1)*IF(VLOOKUP($H$1:$M$1,'Instructions and Filtering'!$B$8:$D$13,3,FALSE)='Data validation'!$A$3,0,1))</f>
        <v>6</v>
      </c>
    </row>
    <row r="42" spans="1:18" ht="60" x14ac:dyDescent="0.2">
      <c r="A42" s="21" t="s">
        <v>861</v>
      </c>
      <c r="B42" s="21" t="s">
        <v>862</v>
      </c>
      <c r="C42" s="21" t="s">
        <v>863</v>
      </c>
      <c r="D42" s="22" t="s">
        <v>864</v>
      </c>
      <c r="E42" s="21" t="s">
        <v>869</v>
      </c>
      <c r="F42" s="23" t="s">
        <v>870</v>
      </c>
      <c r="G42" s="13" t="s">
        <v>49</v>
      </c>
      <c r="H42" s="6" t="s">
        <v>117</v>
      </c>
      <c r="I42" s="6" t="s">
        <v>117</v>
      </c>
      <c r="J42" s="6" t="s">
        <v>117</v>
      </c>
      <c r="K42" s="6" t="s">
        <v>117</v>
      </c>
      <c r="L42" s="6" t="s">
        <v>117</v>
      </c>
      <c r="M42" s="6" t="s">
        <v>117</v>
      </c>
      <c r="N42" s="21" t="s">
        <v>69</v>
      </c>
      <c r="O42" s="24"/>
      <c r="P42" s="51" t="s">
        <v>868</v>
      </c>
      <c r="R42" s="27" cm="1">
        <f t="array" ref="R42">SUM(IF($H42:$M42='Data validation'!$A$3,0,1)*IF(VLOOKUP($H$1:$M$1,'Instructions and Filtering'!$B$8:$D$13,3,FALSE)='Data validation'!$A$3,0,1))</f>
        <v>6</v>
      </c>
    </row>
    <row r="43" spans="1:18" ht="60" x14ac:dyDescent="0.2">
      <c r="A43" s="21" t="s">
        <v>861</v>
      </c>
      <c r="B43" s="21" t="s">
        <v>862</v>
      </c>
      <c r="C43" s="21" t="s">
        <v>863</v>
      </c>
      <c r="D43" s="22" t="s">
        <v>864</v>
      </c>
      <c r="E43" s="21" t="s">
        <v>871</v>
      </c>
      <c r="F43" s="23" t="s">
        <v>872</v>
      </c>
      <c r="G43" s="13" t="s">
        <v>49</v>
      </c>
      <c r="H43" s="6" t="s">
        <v>117</v>
      </c>
      <c r="I43" s="6" t="s">
        <v>117</v>
      </c>
      <c r="J43" s="6" t="s">
        <v>117</v>
      </c>
      <c r="K43" s="6" t="s">
        <v>117</v>
      </c>
      <c r="L43" s="6" t="s">
        <v>117</v>
      </c>
      <c r="M43" s="6" t="s">
        <v>117</v>
      </c>
      <c r="N43" s="21" t="s">
        <v>69</v>
      </c>
      <c r="O43" s="24"/>
      <c r="P43" s="51" t="s">
        <v>868</v>
      </c>
      <c r="R43" s="27" cm="1">
        <f t="array" ref="R43">SUM(IF($H43:$M43='Data validation'!$A$3,0,1)*IF(VLOOKUP($H$1:$M$1,'Instructions and Filtering'!$B$8:$D$13,3,FALSE)='Data validation'!$A$3,0,1))</f>
        <v>6</v>
      </c>
    </row>
    <row r="44" spans="1:18" ht="60" x14ac:dyDescent="0.2">
      <c r="A44" s="21" t="s">
        <v>861</v>
      </c>
      <c r="B44" s="21" t="s">
        <v>862</v>
      </c>
      <c r="C44" s="21" t="s">
        <v>863</v>
      </c>
      <c r="D44" s="22" t="s">
        <v>864</v>
      </c>
      <c r="E44" s="21" t="s">
        <v>873</v>
      </c>
      <c r="F44" s="52" t="s">
        <v>874</v>
      </c>
      <c r="G44" s="13" t="s">
        <v>49</v>
      </c>
      <c r="H44" s="6" t="s">
        <v>117</v>
      </c>
      <c r="I44" s="6" t="s">
        <v>117</v>
      </c>
      <c r="J44" s="6" t="s">
        <v>117</v>
      </c>
      <c r="K44" s="6" t="s">
        <v>117</v>
      </c>
      <c r="L44" s="6" t="s">
        <v>117</v>
      </c>
      <c r="M44" s="6" t="s">
        <v>117</v>
      </c>
      <c r="N44" s="21" t="s">
        <v>69</v>
      </c>
      <c r="O44" s="24"/>
      <c r="P44" s="51" t="s">
        <v>868</v>
      </c>
      <c r="R44" s="27" cm="1">
        <f t="array" ref="R44">SUM(IF($H44:$M44='Data validation'!$A$3,0,1)*IF(VLOOKUP($H$1:$M$1,'Instructions and Filtering'!$B$8:$D$13,3,FALSE)='Data validation'!$A$3,0,1))</f>
        <v>6</v>
      </c>
    </row>
    <row r="45" spans="1:18" ht="60" x14ac:dyDescent="0.2">
      <c r="A45" s="21" t="s">
        <v>861</v>
      </c>
      <c r="B45" s="21" t="s">
        <v>862</v>
      </c>
      <c r="C45" s="21" t="s">
        <v>863</v>
      </c>
      <c r="D45" s="22" t="s">
        <v>864</v>
      </c>
      <c r="E45" s="21" t="s">
        <v>875</v>
      </c>
      <c r="F45" s="23" t="s">
        <v>876</v>
      </c>
      <c r="G45" s="13" t="s">
        <v>14</v>
      </c>
      <c r="H45" s="6" t="s">
        <v>117</v>
      </c>
      <c r="I45" s="6" t="s">
        <v>117</v>
      </c>
      <c r="J45" s="6" t="s">
        <v>117</v>
      </c>
      <c r="K45" s="6" t="s">
        <v>117</v>
      </c>
      <c r="L45" s="6" t="s">
        <v>117</v>
      </c>
      <c r="M45" s="6" t="s">
        <v>117</v>
      </c>
      <c r="N45" s="21" t="s">
        <v>69</v>
      </c>
      <c r="O45" s="24"/>
      <c r="P45" s="51" t="s">
        <v>868</v>
      </c>
      <c r="R45" s="27" cm="1">
        <f t="array" ref="R45">SUM(IF($H45:$M45='Data validation'!$A$3,0,1)*IF(VLOOKUP($H$1:$M$1,'Instructions and Filtering'!$B$8:$D$13,3,FALSE)='Data validation'!$A$3,0,1))</f>
        <v>6</v>
      </c>
    </row>
    <row r="46" spans="1:18" ht="60" x14ac:dyDescent="0.2">
      <c r="A46" s="21" t="s">
        <v>861</v>
      </c>
      <c r="B46" s="21" t="s">
        <v>862</v>
      </c>
      <c r="C46" s="21" t="s">
        <v>863</v>
      </c>
      <c r="D46" s="22" t="s">
        <v>864</v>
      </c>
      <c r="E46" s="21" t="s">
        <v>877</v>
      </c>
      <c r="F46" s="23" t="s">
        <v>878</v>
      </c>
      <c r="G46" s="13" t="s">
        <v>14</v>
      </c>
      <c r="H46" s="6" t="s">
        <v>117</v>
      </c>
      <c r="I46" s="6" t="s">
        <v>117</v>
      </c>
      <c r="J46" s="6" t="s">
        <v>117</v>
      </c>
      <c r="K46" s="6" t="s">
        <v>117</v>
      </c>
      <c r="L46" s="6" t="s">
        <v>117</v>
      </c>
      <c r="M46" s="6" t="s">
        <v>117</v>
      </c>
      <c r="N46" s="21" t="s">
        <v>69</v>
      </c>
      <c r="O46" s="24"/>
      <c r="P46" s="51" t="s">
        <v>868</v>
      </c>
      <c r="R46" s="27" cm="1">
        <f t="array" ref="R46">SUM(IF($H46:$M46='Data validation'!$A$3,0,1)*IF(VLOOKUP($H$1:$M$1,'Instructions and Filtering'!$B$8:$D$13,3,FALSE)='Data validation'!$A$3,0,1))</f>
        <v>6</v>
      </c>
    </row>
    <row r="47" spans="1:18" ht="45" x14ac:dyDescent="0.2">
      <c r="A47" s="21" t="s">
        <v>861</v>
      </c>
      <c r="B47" s="21" t="s">
        <v>862</v>
      </c>
      <c r="C47" s="21" t="s">
        <v>879</v>
      </c>
      <c r="D47" s="53" t="s">
        <v>880</v>
      </c>
      <c r="E47" s="21" t="s">
        <v>881</v>
      </c>
      <c r="F47" s="23" t="s">
        <v>882</v>
      </c>
      <c r="G47" s="13" t="s">
        <v>49</v>
      </c>
      <c r="H47" s="6" t="s">
        <v>117</v>
      </c>
      <c r="I47" s="6" t="s">
        <v>117</v>
      </c>
      <c r="J47" s="6" t="s">
        <v>117</v>
      </c>
      <c r="K47" s="6" t="s">
        <v>117</v>
      </c>
      <c r="L47" s="6" t="s">
        <v>117</v>
      </c>
      <c r="M47" s="6" t="s">
        <v>117</v>
      </c>
      <c r="N47" s="21" t="s">
        <v>69</v>
      </c>
      <c r="O47" s="24"/>
      <c r="P47" s="51" t="s">
        <v>868</v>
      </c>
      <c r="R47" s="27" cm="1">
        <f t="array" ref="R47">SUM(IF($H47:$M47='Data validation'!$A$3,0,1)*IF(VLOOKUP($H$1:$M$1,'Instructions and Filtering'!$B$8:$D$13,3,FALSE)='Data validation'!$A$3,0,1))</f>
        <v>6</v>
      </c>
    </row>
    <row r="48" spans="1:18" ht="75" x14ac:dyDescent="0.2">
      <c r="A48" s="21" t="s">
        <v>883</v>
      </c>
      <c r="B48" s="21" t="s">
        <v>884</v>
      </c>
      <c r="C48" s="21" t="s">
        <v>885</v>
      </c>
      <c r="D48" s="53" t="s">
        <v>886</v>
      </c>
      <c r="E48" s="21" t="s">
        <v>887</v>
      </c>
      <c r="F48" s="23" t="s">
        <v>888</v>
      </c>
      <c r="G48" s="13" t="s">
        <v>49</v>
      </c>
      <c r="H48" s="6" t="s">
        <v>117</v>
      </c>
      <c r="I48" s="6" t="s">
        <v>117</v>
      </c>
      <c r="J48" s="6" t="s">
        <v>117</v>
      </c>
      <c r="K48" s="6" t="s">
        <v>3</v>
      </c>
      <c r="L48" s="6" t="s">
        <v>3</v>
      </c>
      <c r="M48" s="6" t="s">
        <v>3</v>
      </c>
      <c r="N48" s="21" t="s">
        <v>125</v>
      </c>
      <c r="O48" s="24" t="s">
        <v>855</v>
      </c>
      <c r="P48" s="51" t="s">
        <v>889</v>
      </c>
      <c r="R48" s="27" cm="1">
        <f t="array" ref="R48">SUM(IF($H48:$M48='Data validation'!$A$3,0,1)*IF(VLOOKUP($H$1:$M$1,'Instructions and Filtering'!$B$8:$D$13,3,FALSE)='Data validation'!$A$3,0,1))</f>
        <v>3</v>
      </c>
    </row>
    <row r="49" spans="1:18" ht="75" x14ac:dyDescent="0.2">
      <c r="A49" s="21" t="s">
        <v>883</v>
      </c>
      <c r="B49" s="21" t="s">
        <v>884</v>
      </c>
      <c r="C49" s="21" t="s">
        <v>885</v>
      </c>
      <c r="D49" s="53" t="s">
        <v>886</v>
      </c>
      <c r="E49" s="21" t="s">
        <v>890</v>
      </c>
      <c r="F49" s="23" t="s">
        <v>891</v>
      </c>
      <c r="G49" s="13" t="s">
        <v>49</v>
      </c>
      <c r="H49" s="6" t="s">
        <v>117</v>
      </c>
      <c r="I49" s="6" t="s">
        <v>117</v>
      </c>
      <c r="J49" s="6" t="s">
        <v>117</v>
      </c>
      <c r="K49" s="6" t="s">
        <v>3</v>
      </c>
      <c r="L49" s="6" t="s">
        <v>3</v>
      </c>
      <c r="M49" s="6" t="s">
        <v>3</v>
      </c>
      <c r="N49" s="21" t="s">
        <v>69</v>
      </c>
      <c r="O49" s="24"/>
      <c r="P49" s="51" t="s">
        <v>892</v>
      </c>
      <c r="R49" s="27" cm="1">
        <f t="array" ref="R49">SUM(IF($H49:$M49='Data validation'!$A$3,0,1)*IF(VLOOKUP($H$1:$M$1,'Instructions and Filtering'!$B$8:$D$13,3,FALSE)='Data validation'!$A$3,0,1))</f>
        <v>3</v>
      </c>
    </row>
    <row r="50" spans="1:18" ht="60" x14ac:dyDescent="0.2">
      <c r="A50" s="21" t="s">
        <v>883</v>
      </c>
      <c r="B50" s="21" t="s">
        <v>884</v>
      </c>
      <c r="C50" s="21" t="s">
        <v>885</v>
      </c>
      <c r="D50" s="22" t="s">
        <v>886</v>
      </c>
      <c r="E50" s="21" t="s">
        <v>893</v>
      </c>
      <c r="F50" s="23" t="s">
        <v>894</v>
      </c>
      <c r="G50" s="13" t="s">
        <v>14</v>
      </c>
      <c r="H50" s="6" t="s">
        <v>117</v>
      </c>
      <c r="I50" s="6" t="s">
        <v>117</v>
      </c>
      <c r="J50" s="6" t="s">
        <v>117</v>
      </c>
      <c r="K50" s="6" t="s">
        <v>3</v>
      </c>
      <c r="L50" s="6" t="s">
        <v>3</v>
      </c>
      <c r="M50" s="6" t="s">
        <v>3</v>
      </c>
      <c r="N50" s="21" t="s">
        <v>69</v>
      </c>
      <c r="O50" s="24"/>
      <c r="P50" s="51" t="s">
        <v>895</v>
      </c>
      <c r="R50" s="27" cm="1">
        <f t="array" ref="R50">SUM(IF($H50:$M50='Data validation'!$A$3,0,1)*IF(VLOOKUP($H$1:$M$1,'Instructions and Filtering'!$B$8:$D$13,3,FALSE)='Data validation'!$A$3,0,1))</f>
        <v>3</v>
      </c>
    </row>
    <row r="51" spans="1:18" x14ac:dyDescent="0.2">
      <c r="A51" s="20"/>
      <c r="G51" s="20"/>
      <c r="R51" s="27"/>
    </row>
    <row r="52" spans="1:18" x14ac:dyDescent="0.2">
      <c r="A52" s="20"/>
      <c r="G52" s="20"/>
      <c r="R52" s="27"/>
    </row>
    <row r="53" spans="1:18" x14ac:dyDescent="0.2">
      <c r="A53" s="20"/>
      <c r="G53" s="20"/>
      <c r="R53" s="27"/>
    </row>
    <row r="54" spans="1:18" x14ac:dyDescent="0.2">
      <c r="A54" s="20"/>
      <c r="G54" s="20"/>
      <c r="R54" s="27"/>
    </row>
    <row r="55" spans="1:18" x14ac:dyDescent="0.2">
      <c r="A55" s="20"/>
      <c r="G55" s="20"/>
      <c r="R55" s="27"/>
    </row>
    <row r="56" spans="1:18" x14ac:dyDescent="0.2">
      <c r="A56" s="20"/>
      <c r="G56" s="20"/>
      <c r="R56" s="27"/>
    </row>
    <row r="57" spans="1:18" x14ac:dyDescent="0.2">
      <c r="A57" s="20"/>
      <c r="G57" s="20"/>
      <c r="R57" s="27"/>
    </row>
    <row r="58" spans="1:18" x14ac:dyDescent="0.2">
      <c r="A58" s="20"/>
      <c r="G58" s="20"/>
      <c r="R58" s="27"/>
    </row>
    <row r="59" spans="1:18" x14ac:dyDescent="0.2">
      <c r="A59" s="20"/>
      <c r="G59" s="20"/>
      <c r="R59" s="27"/>
    </row>
    <row r="60" spans="1:18" x14ac:dyDescent="0.2">
      <c r="A60" s="20"/>
      <c r="G60" s="20"/>
      <c r="R60" s="27"/>
    </row>
    <row r="61" spans="1:18" x14ac:dyDescent="0.2">
      <c r="A61" s="20"/>
      <c r="G61" s="20"/>
      <c r="R61" s="27"/>
    </row>
    <row r="62" spans="1:18" x14ac:dyDescent="0.2">
      <c r="A62" s="20"/>
      <c r="G62" s="20"/>
      <c r="R62" s="27"/>
    </row>
    <row r="63" spans="1:18" x14ac:dyDescent="0.2">
      <c r="A63" s="20"/>
      <c r="G63" s="20"/>
      <c r="R63" s="27"/>
    </row>
    <row r="64" spans="1:18" x14ac:dyDescent="0.2">
      <c r="A64" s="20"/>
      <c r="G64" s="20"/>
      <c r="R64" s="27"/>
    </row>
    <row r="65" spans="1:18" x14ac:dyDescent="0.2">
      <c r="A65" s="20"/>
      <c r="G65" s="20"/>
      <c r="R65" s="27"/>
    </row>
    <row r="66" spans="1:18" x14ac:dyDescent="0.2">
      <c r="A66" s="20"/>
      <c r="G66" s="20"/>
      <c r="R66" s="27"/>
    </row>
    <row r="67" spans="1:18" x14ac:dyDescent="0.2">
      <c r="A67" s="20"/>
      <c r="G67" s="20"/>
      <c r="R67" s="27"/>
    </row>
    <row r="68" spans="1:18" x14ac:dyDescent="0.2">
      <c r="A68" s="20"/>
      <c r="G68" s="20"/>
      <c r="R68" s="27"/>
    </row>
    <row r="69" spans="1:18" x14ac:dyDescent="0.2">
      <c r="A69" s="20"/>
      <c r="G69" s="20"/>
      <c r="R69" s="27"/>
    </row>
    <row r="70" spans="1:18" x14ac:dyDescent="0.2">
      <c r="A70" s="20"/>
      <c r="G70" s="20"/>
      <c r="R70" s="27"/>
    </row>
    <row r="71" spans="1:18" x14ac:dyDescent="0.2">
      <c r="A71" s="20"/>
      <c r="G71" s="20"/>
      <c r="R71" s="27"/>
    </row>
    <row r="72" spans="1:18" x14ac:dyDescent="0.2">
      <c r="A72" s="20"/>
      <c r="G72" s="20"/>
      <c r="R72" s="27"/>
    </row>
    <row r="73" spans="1:18" x14ac:dyDescent="0.2">
      <c r="A73" s="20"/>
      <c r="G73" s="20"/>
      <c r="R73" s="27"/>
    </row>
    <row r="74" spans="1:18" x14ac:dyDescent="0.2">
      <c r="A74" s="20"/>
      <c r="G74" s="20"/>
      <c r="R74" s="27"/>
    </row>
    <row r="75" spans="1:18" x14ac:dyDescent="0.2">
      <c r="A75" s="20"/>
      <c r="G75" s="20"/>
      <c r="R75" s="27"/>
    </row>
    <row r="76" spans="1:18" x14ac:dyDescent="0.2">
      <c r="A76" s="20"/>
      <c r="G76" s="20"/>
      <c r="R76" s="27"/>
    </row>
    <row r="77" spans="1:18" x14ac:dyDescent="0.2">
      <c r="A77" s="20"/>
      <c r="G77" s="20"/>
      <c r="R77" s="27"/>
    </row>
    <row r="78" spans="1:18" x14ac:dyDescent="0.2">
      <c r="A78" s="20"/>
      <c r="G78" s="20"/>
      <c r="R78" s="27"/>
    </row>
    <row r="79" spans="1:18" x14ac:dyDescent="0.2">
      <c r="A79" s="20"/>
      <c r="G79" s="20"/>
      <c r="R79" s="27"/>
    </row>
    <row r="80" spans="1:18" x14ac:dyDescent="0.2">
      <c r="A80" s="20"/>
      <c r="G80" s="20"/>
      <c r="R80" s="27"/>
    </row>
    <row r="81" spans="1:18" x14ac:dyDescent="0.2">
      <c r="A81" s="20"/>
      <c r="G81" s="20"/>
      <c r="R81" s="27"/>
    </row>
    <row r="82" spans="1:18" x14ac:dyDescent="0.2">
      <c r="A82" s="20"/>
      <c r="G82" s="20"/>
      <c r="R82" s="27"/>
    </row>
    <row r="83" spans="1:18" x14ac:dyDescent="0.2">
      <c r="A83" s="20"/>
      <c r="G83" s="20"/>
      <c r="R83" s="27"/>
    </row>
    <row r="84" spans="1:18" x14ac:dyDescent="0.2">
      <c r="A84" s="20"/>
      <c r="G84" s="20"/>
      <c r="R84" s="27"/>
    </row>
    <row r="85" spans="1:18" x14ac:dyDescent="0.2">
      <c r="A85" s="20"/>
      <c r="G85" s="20"/>
      <c r="R85" s="27"/>
    </row>
    <row r="86" spans="1:18" x14ac:dyDescent="0.2">
      <c r="A86" s="20"/>
      <c r="G86" s="20"/>
      <c r="R86" s="27"/>
    </row>
    <row r="87" spans="1:18" x14ac:dyDescent="0.2">
      <c r="A87" s="20"/>
      <c r="G87" s="20"/>
      <c r="R87" s="27"/>
    </row>
    <row r="88" spans="1:18" x14ac:dyDescent="0.2">
      <c r="A88" s="20"/>
      <c r="G88" s="20"/>
      <c r="R88" s="27"/>
    </row>
    <row r="89" spans="1:18" x14ac:dyDescent="0.2">
      <c r="A89" s="20"/>
      <c r="G89" s="20"/>
      <c r="R89" s="27"/>
    </row>
    <row r="90" spans="1:18" x14ac:dyDescent="0.2">
      <c r="A90" s="20"/>
      <c r="G90" s="20"/>
      <c r="R90" s="27"/>
    </row>
    <row r="91" spans="1:18" x14ac:dyDescent="0.2">
      <c r="A91" s="20"/>
      <c r="G91" s="20"/>
      <c r="R91" s="27"/>
    </row>
    <row r="92" spans="1:18" x14ac:dyDescent="0.2">
      <c r="A92" s="20"/>
      <c r="G92" s="20"/>
      <c r="R92" s="27"/>
    </row>
    <row r="93" spans="1:18" x14ac:dyDescent="0.2">
      <c r="A93" s="20"/>
      <c r="G93" s="20"/>
      <c r="R93" s="27"/>
    </row>
    <row r="94" spans="1:18" x14ac:dyDescent="0.2">
      <c r="A94" s="20"/>
      <c r="G94" s="20"/>
      <c r="R94" s="27"/>
    </row>
    <row r="95" spans="1:18" x14ac:dyDescent="0.2">
      <c r="A95" s="20"/>
      <c r="G95" s="20"/>
      <c r="R95" s="27"/>
    </row>
    <row r="96" spans="1:18" x14ac:dyDescent="0.2">
      <c r="A96" s="20"/>
      <c r="G96" s="20"/>
      <c r="R96" s="27"/>
    </row>
    <row r="97" spans="1:18" x14ac:dyDescent="0.2">
      <c r="A97" s="20"/>
      <c r="G97" s="20"/>
      <c r="R97" s="27"/>
    </row>
    <row r="98" spans="1:18" x14ac:dyDescent="0.2">
      <c r="A98" s="20"/>
      <c r="G98" s="20"/>
      <c r="R98" s="27"/>
    </row>
    <row r="99" spans="1:18" x14ac:dyDescent="0.2">
      <c r="A99" s="20"/>
      <c r="G99" s="20"/>
      <c r="R99" s="27"/>
    </row>
    <row r="100" spans="1:18" x14ac:dyDescent="0.2">
      <c r="A100" s="20"/>
      <c r="G100" s="20"/>
      <c r="R100" s="27"/>
    </row>
  </sheetData>
  <sheetProtection algorithmName="SHA-512" hashValue="bUS4s/tcsK11xZDgR0fKFQ26D2ZLAYG0J32JRgakbCv63Nu5+cYszUSZ9gXUHZIBV85OKrerVEYK3S/JpVH7KA==" saltValue="lPpHpAbrpKs2PJeGXN0rEw==" spinCount="100000" sheet="1" objects="1" scenarios="1" autoFilter="0"/>
  <autoFilter ref="G1:N1" xr:uid="{47BFAF7E-A958-48FE-B651-B22928EDEB20}"/>
  <phoneticPr fontId="4" type="noConversion"/>
  <conditionalFormatting sqref="A2:P50">
    <cfRule type="expression" dxfId="32" priority="302" stopIfTrue="1">
      <formula>$R2=0</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317" id="{72885398-ECED-4F19-9739-E1080541847F}">
            <xm:f>$G2='Data validation'!$A$10</xm:f>
            <x14:dxf>
              <font>
                <color theme="4"/>
              </font>
              <fill>
                <patternFill>
                  <bgColor theme="3" tint="0.89996032593768116"/>
                </patternFill>
              </fill>
            </x14:dxf>
          </x14:cfRule>
          <xm:sqref>A2:G50</xm:sqref>
        </x14:conditionalFormatting>
        <x14:conditionalFormatting xmlns:xm="http://schemas.microsoft.com/office/excel/2006/main">
          <x14:cfRule type="expression" priority="16" stopIfTrue="1" id="{C00BC589-D7B5-4B9A-94C6-DAE4043E143D}">
            <xm:f>'Instructions and Filtering'!$D$13='Data validation'!$A$21</xm:f>
            <x14:dxf>
              <font>
                <strike/>
                <color theme="2" tint="-0.499984740745262"/>
              </font>
              <fill>
                <patternFill>
                  <bgColor theme="2" tint="-0.24994659260841701"/>
                </patternFill>
              </fill>
            </x14:dxf>
          </x14:cfRule>
          <x14:cfRule type="expression" priority="17" stopIfTrue="1" id="{97CAB4E5-055D-4D40-A9B3-E3123C9CD634}">
            <xm:f>VLOOKUP($G2,'Instructions and Filtering'!$C$16:$D$17,2,FALSE)='Data validation'!$A$3</xm:f>
            <x14:dxf>
              <font>
                <strike/>
                <color theme="2" tint="-0.499984740745262"/>
              </font>
              <fill>
                <patternFill>
                  <bgColor theme="2" tint="-0.24994659260841701"/>
                </patternFill>
              </fill>
            </x14:dxf>
          </x14:cfRule>
          <xm:sqref>A2:P50</xm:sqref>
        </x14:conditionalFormatting>
        <x14:conditionalFormatting xmlns:xm="http://schemas.microsoft.com/office/excel/2006/main">
          <x14:cfRule type="cellIs" priority="303" operator="equal" id="{F8BE14B1-3D30-4C9C-B02D-847A808B0897}">
            <xm:f>'Data validation'!$A$2</xm:f>
            <x14:dxf>
              <font>
                <color theme="9" tint="-0.499984740745262"/>
              </font>
              <fill>
                <patternFill>
                  <bgColor theme="9" tint="0.59996337778862885"/>
                </patternFill>
              </fill>
            </x14:dxf>
          </x14:cfRule>
          <x14:cfRule type="cellIs" priority="304" operator="equal" id="{669E8302-BEB7-444E-BD21-8E828D3B048A}">
            <xm:f>'Data validation'!$A$3</xm:f>
            <x14:dxf>
              <font>
                <color rgb="FFFF0000"/>
              </font>
              <fill>
                <patternFill>
                  <bgColor theme="5" tint="0.79998168889431442"/>
                </patternFill>
              </fill>
            </x14:dxf>
          </x14:cfRule>
          <x14:cfRule type="cellIs" priority="315" operator="equal" id="{BC92EC1C-E69F-4689-812C-D1B41D21EEE2}">
            <xm:f>'Data validation'!$A$4</xm:f>
            <x14:dxf>
              <font>
                <color theme="9" tint="-0.499984740745262"/>
              </font>
              <fill>
                <patternFill patternType="darkUp">
                  <fgColor theme="9" tint="0.59996337778862885"/>
                </patternFill>
              </fill>
            </x14:dxf>
          </x14:cfRule>
          <x14:cfRule type="cellIs" priority="316" operator="equal" id="{B8C3CD81-ACA6-40BC-8BC4-AA958CB8DBDA}">
            <xm:f>'Data validation'!$A$5</xm:f>
            <x14:dxf>
              <font>
                <color theme="4"/>
              </font>
              <fill>
                <patternFill patternType="darkUp">
                  <fgColor theme="7" tint="0.79998168889431442"/>
                </patternFill>
              </fill>
            </x14:dxf>
          </x14:cfRule>
          <xm:sqref>H2:M50</xm:sqref>
        </x14:conditionalFormatting>
        <x14:conditionalFormatting xmlns:xm="http://schemas.microsoft.com/office/excel/2006/main">
          <x14:cfRule type="cellIs" priority="330" operator="equal" id="{74501B20-13B3-4968-9A9D-8C5B287C6828}">
            <xm:f>'Data validation'!$A$14</xm:f>
            <x14:dxf>
              <font>
                <b/>
                <i val="0"/>
                <color rgb="FFFF0000"/>
              </font>
              <fill>
                <patternFill patternType="none">
                  <bgColor auto="1"/>
                </patternFill>
              </fill>
            </x14:dxf>
          </x14:cfRule>
          <x14:cfRule type="cellIs" priority="331" operator="equal" id="{D00B76C5-761D-4BDD-94FB-9A7E90A610A6}">
            <xm:f>'Data validation'!$A$15</xm:f>
            <x14:dxf>
              <font>
                <b/>
                <i val="0"/>
                <color theme="5"/>
              </font>
              <fill>
                <patternFill patternType="none">
                  <bgColor auto="1"/>
                </patternFill>
              </fill>
            </x14:dxf>
          </x14:cfRule>
          <x14:cfRule type="cellIs" priority="332" operator="equal" id="{64EDFFF1-6937-4C7D-8390-37C40471A1BB}">
            <xm:f>'Data validation'!$A$16</xm:f>
            <x14:dxf>
              <font>
                <b val="0"/>
                <i val="0"/>
                <color theme="5"/>
              </font>
            </x14:dxf>
          </x14:cfRule>
          <xm:sqref>N1:N50</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28204A79-E86F-4632-9A1A-DBAC9CEB03B1}">
          <x14:formula1>
            <xm:f>'Data validation'!$A$2:$A$5</xm:f>
          </x14:formula1>
          <xm:sqref>H2:M50</xm:sqref>
        </x14:dataValidation>
        <x14:dataValidation type="list" allowBlank="1" showInputMessage="1" showErrorMessage="1" xr:uid="{ECB0F2B4-9AEA-4356-B4D4-FEAF6219F048}">
          <x14:formula1>
            <xm:f>'Data validation'!$A$9:$A$10</xm:f>
          </x14:formula1>
          <xm:sqref>G2:G50</xm:sqref>
        </x14:dataValidation>
        <x14:dataValidation type="list" allowBlank="1" showInputMessage="1" showErrorMessage="1" xr:uid="{0380714D-8161-4E69-8FEA-0CED90750B68}">
          <x14:formula1>
            <xm:f>'Data validation'!$A$14:$A$17</xm:f>
          </x14:formula1>
          <xm:sqref>N2:N50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3975A272A1BC41BFE0238309E01BC3" ma:contentTypeVersion="12" ma:contentTypeDescription="Create a new document." ma:contentTypeScope="" ma:versionID="158673210ec6b9e81cae5dd25fd67d69">
  <xsd:schema xmlns:xsd="http://www.w3.org/2001/XMLSchema" xmlns:xs="http://www.w3.org/2001/XMLSchema" xmlns:p="http://schemas.microsoft.com/office/2006/metadata/properties" xmlns:ns2="f779404e-e3fc-4b51-a909-7a563620b4b4" xmlns:ns3="164f9f92-f6c5-4283-a967-6d859ff693fd" targetNamespace="http://schemas.microsoft.com/office/2006/metadata/properties" ma:root="true" ma:fieldsID="22f39209d677a0e689d4cade20aff307" ns2:_="" ns3:_="">
    <xsd:import namespace="f779404e-e3fc-4b51-a909-7a563620b4b4"/>
    <xsd:import namespace="164f9f92-f6c5-4283-a967-6d859ff693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79404e-e3fc-4b51-a909-7a563620b4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a7ed9c7-a71f-43c1-98a4-253d946960a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4f9f92-f6c5-4283-a967-6d859ff693f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f35143-c96f-4248-bbb9-d716460a789a}" ma:internalName="TaxCatchAll" ma:showField="CatchAllData" ma:web="164f9f92-f6c5-4283-a967-6d859ff693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64f9f92-f6c5-4283-a967-6d859ff693fd" xsi:nil="true"/>
    <lcf76f155ced4ddcb4097134ff3c332f xmlns="f779404e-e3fc-4b51-a909-7a563620b4b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83AA0C-F4C8-441D-9067-D6CEC69E18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79404e-e3fc-4b51-a909-7a563620b4b4"/>
    <ds:schemaRef ds:uri="164f9f92-f6c5-4283-a967-6d859ff693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9964414-69F7-414A-BEE9-549514D59F90}">
  <ds:schemaRefs>
    <ds:schemaRef ds:uri="http://purl.org/dc/terms/"/>
    <ds:schemaRef ds:uri="http://schemas.microsoft.com/office/2006/documentManagement/types"/>
    <ds:schemaRef ds:uri="164f9f92-f6c5-4283-a967-6d859ff693fd"/>
    <ds:schemaRef ds:uri="http://schemas.openxmlformats.org/package/2006/metadata/core-properties"/>
    <ds:schemaRef ds:uri="http://schemas.microsoft.com/office/infopath/2007/PartnerControls"/>
    <ds:schemaRef ds:uri="http://purl.org/dc/dcmitype/"/>
    <ds:schemaRef ds:uri="http://purl.org/dc/elements/1.1/"/>
    <ds:schemaRef ds:uri="f779404e-e3fc-4b51-a909-7a563620b4b4"/>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FDF295BA-C671-4697-A0DB-2D67EE679A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Instructions and Filtering</vt:lpstr>
      <vt:lpstr>INTERNAL ONLY</vt:lpstr>
      <vt:lpstr>1. Governance</vt:lpstr>
      <vt:lpstr>2. Management Systems</vt:lpstr>
      <vt:lpstr>3. Responsible Sourcing &amp; DD</vt:lpstr>
      <vt:lpstr>4. Climate</vt:lpstr>
      <vt:lpstr>5. Nature</vt:lpstr>
      <vt:lpstr>6. Circularity</vt:lpstr>
      <vt:lpstr>7. Community Rights</vt:lpstr>
      <vt:lpstr>8. Worker's Rights</vt:lpstr>
      <vt:lpstr>Modular Sections - Overview</vt:lpstr>
      <vt:lpstr>Data validation</vt:lpstr>
      <vt:lpstr>'7. Community Rights'!_Toc214547039</vt:lpstr>
      <vt:lpstr>'7. Community Rights'!_Toc214547052</vt:lpstr>
      <vt:lpstr>'7. Community Rights'!_Toc214547059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Chelsea Reinhardt</dc:creator>
  <cp:keywords/>
  <dc:description/>
  <cp:lastModifiedBy>Thad Mermer</cp:lastModifiedBy>
  <cp:revision/>
  <dcterms:created xsi:type="dcterms:W3CDTF">2025-06-09T08:53:34Z</dcterms:created>
  <dcterms:modified xsi:type="dcterms:W3CDTF">2026-02-17T10:54:16Z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0x010100FF3975A272A1BC41BFE0238309E01BC3</vt:lpwstr>
  </property>
  <property fmtid="{D5CDD505-2E9C-101B-9397-08002B2CF9AE}" pid="3" name="MediaServiceImageTags">
    <vt:lpwstr/>
  </property>
</Properties>
</file>